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955" windowHeight="9720"/>
  </bookViews>
  <sheets>
    <sheet name="Лист1" sheetId="1" r:id="rId1"/>
    <sheet name="Лист2" sheetId="2" r:id="rId2"/>
  </sheets>
  <definedNames>
    <definedName name="_GoBack2" localSheetId="0">NA()</definedName>
    <definedName name="_xlnm.Print_Area" localSheetId="0">Лист1!$A$1:$N$505</definedName>
  </definedNames>
  <calcPr calcId="145621"/>
</workbook>
</file>

<file path=xl/calcChain.xml><?xml version="1.0" encoding="utf-8"?>
<calcChain xmlns="http://schemas.openxmlformats.org/spreadsheetml/2006/main">
  <c r="I41" i="2" l="1"/>
  <c r="E41" i="2"/>
  <c r="L40" i="2"/>
  <c r="H40" i="2"/>
  <c r="D40" i="2"/>
  <c r="L39" i="2"/>
  <c r="K39" i="2"/>
  <c r="K40" i="2" s="1"/>
  <c r="J39" i="2"/>
  <c r="J40" i="2" s="1"/>
  <c r="I39" i="2"/>
  <c r="I40" i="2" s="1"/>
  <c r="H39" i="2"/>
  <c r="G39" i="2"/>
  <c r="G40" i="2" s="1"/>
  <c r="F39" i="2"/>
  <c r="F40" i="2" s="1"/>
  <c r="E39" i="2"/>
  <c r="E40" i="2" s="1"/>
  <c r="D39" i="2"/>
  <c r="C39" i="2"/>
  <c r="C40" i="2" s="1"/>
  <c r="B39" i="2"/>
  <c r="B40" i="2" s="1"/>
  <c r="J38" i="2"/>
  <c r="F38" i="2"/>
  <c r="B38" i="2"/>
  <c r="M37" i="2"/>
  <c r="L35" i="2"/>
  <c r="K35" i="2"/>
  <c r="J35" i="2"/>
  <c r="I35" i="2"/>
  <c r="H35" i="2"/>
  <c r="G35" i="2"/>
  <c r="F35" i="2"/>
  <c r="E35" i="2"/>
  <c r="D35" i="2"/>
  <c r="C35" i="2"/>
  <c r="B35" i="2"/>
  <c r="K34" i="2"/>
  <c r="G34" i="2"/>
  <c r="C34" i="2"/>
  <c r="J33" i="2"/>
  <c r="F33" i="2"/>
  <c r="B33" i="2"/>
  <c r="I32" i="2"/>
  <c r="E32" i="2"/>
  <c r="L30" i="2"/>
  <c r="K30" i="2"/>
  <c r="J30" i="2"/>
  <c r="I30" i="2"/>
  <c r="H30" i="2"/>
  <c r="G30" i="2"/>
  <c r="F30" i="2"/>
  <c r="E30" i="2"/>
  <c r="D30" i="2"/>
  <c r="C30" i="2"/>
  <c r="B30" i="2"/>
  <c r="K29" i="2"/>
  <c r="L28" i="2"/>
  <c r="K28" i="2"/>
  <c r="J28" i="2"/>
  <c r="I28" i="2"/>
  <c r="H28" i="2"/>
  <c r="G28" i="2"/>
  <c r="F28" i="2"/>
  <c r="E28" i="2"/>
  <c r="D28" i="2"/>
  <c r="C28" i="2"/>
  <c r="B28" i="2"/>
  <c r="I27" i="2"/>
  <c r="E27" i="2"/>
  <c r="L26" i="2"/>
  <c r="H26" i="2"/>
  <c r="D26" i="2"/>
  <c r="K25" i="2"/>
  <c r="G25" i="2"/>
  <c r="C25" i="2"/>
  <c r="L24" i="2"/>
  <c r="K24" i="2"/>
  <c r="J24" i="2"/>
  <c r="I24" i="2"/>
  <c r="H24" i="2"/>
  <c r="G24" i="2"/>
  <c r="F24" i="2"/>
  <c r="E24" i="2"/>
  <c r="D24" i="2"/>
  <c r="C24" i="2"/>
  <c r="B24" i="2"/>
  <c r="L23" i="2"/>
  <c r="K23" i="2"/>
  <c r="J23" i="2"/>
  <c r="I23" i="2"/>
  <c r="H23" i="2"/>
  <c r="G23" i="2"/>
  <c r="F23" i="2"/>
  <c r="E23" i="2"/>
  <c r="D23" i="2"/>
  <c r="C23" i="2"/>
  <c r="B23" i="2"/>
  <c r="L22" i="2"/>
  <c r="K22" i="2"/>
  <c r="K27" i="2" s="1"/>
  <c r="J22" i="2"/>
  <c r="J27" i="2" s="1"/>
  <c r="I22" i="2"/>
  <c r="I38" i="2" s="1"/>
  <c r="H22" i="2"/>
  <c r="G22" i="2"/>
  <c r="G27" i="2" s="1"/>
  <c r="F22" i="2"/>
  <c r="F27" i="2" s="1"/>
  <c r="E22" i="2"/>
  <c r="E38" i="2" s="1"/>
  <c r="D22" i="2"/>
  <c r="C22" i="2"/>
  <c r="C27" i="2" s="1"/>
  <c r="B22" i="2"/>
  <c r="B27" i="2" s="1"/>
  <c r="L21" i="2"/>
  <c r="K21" i="2"/>
  <c r="K26" i="2" s="1"/>
  <c r="J21" i="2"/>
  <c r="J26" i="2" s="1"/>
  <c r="I21" i="2"/>
  <c r="I26" i="2" s="1"/>
  <c r="H21" i="2"/>
  <c r="G21" i="2"/>
  <c r="G26" i="2" s="1"/>
  <c r="F21" i="2"/>
  <c r="F26" i="2" s="1"/>
  <c r="E21" i="2"/>
  <c r="E26" i="2" s="1"/>
  <c r="D21" i="2"/>
  <c r="C21" i="2"/>
  <c r="C26" i="2" s="1"/>
  <c r="B21" i="2"/>
  <c r="B26" i="2" s="1"/>
  <c r="L20" i="2"/>
  <c r="L37" i="2" s="1"/>
  <c r="K20" i="2"/>
  <c r="K37" i="2" s="1"/>
  <c r="J20" i="2"/>
  <c r="J25" i="2" s="1"/>
  <c r="I20" i="2"/>
  <c r="I37" i="2" s="1"/>
  <c r="H20" i="2"/>
  <c r="H37" i="2" s="1"/>
  <c r="G20" i="2"/>
  <c r="G37" i="2" s="1"/>
  <c r="F20" i="2"/>
  <c r="F25" i="2" s="1"/>
  <c r="E20" i="2"/>
  <c r="E37" i="2" s="1"/>
  <c r="D20" i="2"/>
  <c r="D37" i="2" s="1"/>
  <c r="C20" i="2"/>
  <c r="C37" i="2" s="1"/>
  <c r="B20" i="2"/>
  <c r="B25" i="2" s="1"/>
  <c r="L19" i="2"/>
  <c r="L36" i="2" s="1"/>
  <c r="K19" i="2"/>
  <c r="K36" i="2" s="1"/>
  <c r="J19" i="2"/>
  <c r="J36" i="2" s="1"/>
  <c r="I19" i="2"/>
  <c r="I36" i="2" s="1"/>
  <c r="H19" i="2"/>
  <c r="H36" i="2" s="1"/>
  <c r="G19" i="2"/>
  <c r="G36" i="2" s="1"/>
  <c r="F19" i="2"/>
  <c r="F36" i="2" s="1"/>
  <c r="E19" i="2"/>
  <c r="E36" i="2" s="1"/>
  <c r="D19" i="2"/>
  <c r="D36" i="2" s="1"/>
  <c r="C19" i="2"/>
  <c r="C36" i="2" s="1"/>
  <c r="B19" i="2"/>
  <c r="B36" i="2" s="1"/>
  <c r="K15" i="2"/>
  <c r="G15" i="2"/>
  <c r="C15" i="2"/>
  <c r="J14" i="2"/>
  <c r="I14" i="2"/>
  <c r="F14" i="2"/>
  <c r="E14" i="2"/>
  <c r="B14" i="2"/>
  <c r="L13" i="2"/>
  <c r="I13" i="2"/>
  <c r="H13" i="2"/>
  <c r="E13" i="2"/>
  <c r="D13" i="2"/>
  <c r="L12" i="2"/>
  <c r="L32" i="2" s="1"/>
  <c r="K12" i="2"/>
  <c r="K32" i="2" s="1"/>
  <c r="J12" i="2"/>
  <c r="J32" i="2" s="1"/>
  <c r="I12" i="2"/>
  <c r="H12" i="2"/>
  <c r="H32" i="2" s="1"/>
  <c r="G12" i="2"/>
  <c r="G32" i="2" s="1"/>
  <c r="F12" i="2"/>
  <c r="F32" i="2" s="1"/>
  <c r="E12" i="2"/>
  <c r="D12" i="2"/>
  <c r="D32" i="2" s="1"/>
  <c r="C12" i="2"/>
  <c r="C32" i="2" s="1"/>
  <c r="B12" i="2"/>
  <c r="B32" i="2" s="1"/>
  <c r="L11" i="2"/>
  <c r="L14" i="2" s="1"/>
  <c r="K11" i="2"/>
  <c r="K14" i="2" s="1"/>
  <c r="J11" i="2"/>
  <c r="I11" i="2"/>
  <c r="H11" i="2"/>
  <c r="H14" i="2" s="1"/>
  <c r="G11" i="2"/>
  <c r="G14" i="2" s="1"/>
  <c r="F11" i="2"/>
  <c r="E11" i="2"/>
  <c r="D11" i="2"/>
  <c r="D14" i="2" s="1"/>
  <c r="C11" i="2"/>
  <c r="C14" i="2" s="1"/>
  <c r="B11" i="2"/>
  <c r="L10" i="2"/>
  <c r="K10" i="2"/>
  <c r="K13" i="2" s="1"/>
  <c r="J10" i="2"/>
  <c r="J13" i="2" s="1"/>
  <c r="I10" i="2"/>
  <c r="H10" i="2"/>
  <c r="G10" i="2"/>
  <c r="G13" i="2" s="1"/>
  <c r="F10" i="2"/>
  <c r="F13" i="2" s="1"/>
  <c r="E10" i="2"/>
  <c r="D10" i="2"/>
  <c r="C10" i="2"/>
  <c r="C13" i="2" s="1"/>
  <c r="B10" i="2"/>
  <c r="B13" i="2" s="1"/>
  <c r="L9" i="2"/>
  <c r="L15" i="2" s="1"/>
  <c r="K9" i="2"/>
  <c r="J9" i="2"/>
  <c r="J15" i="2" s="1"/>
  <c r="I9" i="2"/>
  <c r="I15" i="2" s="1"/>
  <c r="H9" i="2"/>
  <c r="H15" i="2" s="1"/>
  <c r="G9" i="2"/>
  <c r="F9" i="2"/>
  <c r="F15" i="2" s="1"/>
  <c r="E9" i="2"/>
  <c r="E15" i="2" s="1"/>
  <c r="D9" i="2"/>
  <c r="D15" i="2" s="1"/>
  <c r="C9" i="2"/>
  <c r="B9" i="2"/>
  <c r="B15" i="2" s="1"/>
  <c r="L8" i="2"/>
  <c r="L16" i="2" s="1"/>
  <c r="K8" i="2"/>
  <c r="K16" i="2" s="1"/>
  <c r="J8" i="2"/>
  <c r="J16" i="2" s="1"/>
  <c r="I8" i="2"/>
  <c r="I16" i="2" s="1"/>
  <c r="H8" i="2"/>
  <c r="H16" i="2" s="1"/>
  <c r="G8" i="2"/>
  <c r="G16" i="2" s="1"/>
  <c r="F8" i="2"/>
  <c r="F16" i="2" s="1"/>
  <c r="E8" i="2"/>
  <c r="E16" i="2" s="1"/>
  <c r="D8" i="2"/>
  <c r="D16" i="2" s="1"/>
  <c r="C8" i="2"/>
  <c r="C16" i="2" s="1"/>
  <c r="B8" i="2"/>
  <c r="B16" i="2" s="1"/>
  <c r="L7" i="2"/>
  <c r="K7" i="2"/>
  <c r="H7" i="2"/>
  <c r="G7" i="2"/>
  <c r="D7" i="2"/>
  <c r="C7" i="2"/>
  <c r="L6" i="2"/>
  <c r="K6" i="2"/>
  <c r="J6" i="2"/>
  <c r="J7" i="2" s="1"/>
  <c r="I6" i="2"/>
  <c r="I7" i="2" s="1"/>
  <c r="H6" i="2"/>
  <c r="G6" i="2"/>
  <c r="F6" i="2"/>
  <c r="F7" i="2" s="1"/>
  <c r="E6" i="2"/>
  <c r="E7" i="2" s="1"/>
  <c r="D6" i="2"/>
  <c r="C6" i="2"/>
  <c r="B6" i="2"/>
  <c r="B7" i="2" s="1"/>
  <c r="L4" i="2"/>
  <c r="L34" i="2" s="1"/>
  <c r="K4" i="2"/>
  <c r="J4" i="2"/>
  <c r="I4" i="2"/>
  <c r="I34" i="2" s="1"/>
  <c r="H4" i="2"/>
  <c r="H34" i="2" s="1"/>
  <c r="G4" i="2"/>
  <c r="F4" i="2"/>
  <c r="E4" i="2"/>
  <c r="E34" i="2" s="1"/>
  <c r="D4" i="2"/>
  <c r="D34" i="2" s="1"/>
  <c r="C4" i="2"/>
  <c r="B4" i="2"/>
  <c r="L3" i="2"/>
  <c r="L33" i="2" s="1"/>
  <c r="K3" i="2"/>
  <c r="K33" i="2" s="1"/>
  <c r="J3" i="2"/>
  <c r="I3" i="2"/>
  <c r="I33" i="2" s="1"/>
  <c r="H3" i="2"/>
  <c r="H33" i="2" s="1"/>
  <c r="G3" i="2"/>
  <c r="G33" i="2" s="1"/>
  <c r="F3" i="2"/>
  <c r="E3" i="2"/>
  <c r="E33" i="2" s="1"/>
  <c r="D3" i="2"/>
  <c r="D33" i="2" s="1"/>
  <c r="C3" i="2"/>
  <c r="C33" i="2" s="1"/>
  <c r="B3" i="2"/>
  <c r="L2" i="2"/>
  <c r="L41" i="2" s="1"/>
  <c r="K2" i="2"/>
  <c r="K41" i="2" s="1"/>
  <c r="J2" i="2"/>
  <c r="J29" i="2" s="1"/>
  <c r="I2" i="2"/>
  <c r="I29" i="2" s="1"/>
  <c r="H2" i="2"/>
  <c r="H41" i="2" s="1"/>
  <c r="G2" i="2"/>
  <c r="G41" i="2" s="1"/>
  <c r="F2" i="2"/>
  <c r="F29" i="2" s="1"/>
  <c r="E2" i="2"/>
  <c r="E29" i="2" s="1"/>
  <c r="D2" i="2"/>
  <c r="D41" i="2" s="1"/>
  <c r="C2" i="2"/>
  <c r="C41" i="2" s="1"/>
  <c r="B2" i="2"/>
  <c r="B29" i="2" s="1"/>
  <c r="N500" i="1"/>
  <c r="J500" i="1"/>
  <c r="F500" i="1"/>
  <c r="N499" i="1"/>
  <c r="M499" i="1"/>
  <c r="L499" i="1"/>
  <c r="K499" i="1"/>
  <c r="J499" i="1"/>
  <c r="I499" i="1"/>
  <c r="H499" i="1"/>
  <c r="G499" i="1"/>
  <c r="F499" i="1"/>
  <c r="E499" i="1"/>
  <c r="D499" i="1"/>
  <c r="N494" i="1"/>
  <c r="M494" i="1"/>
  <c r="L494" i="1"/>
  <c r="K494" i="1"/>
  <c r="J494" i="1"/>
  <c r="I494" i="1"/>
  <c r="H494" i="1"/>
  <c r="G494" i="1"/>
  <c r="F494" i="1"/>
  <c r="E494" i="1"/>
  <c r="D494" i="1"/>
  <c r="N486" i="1"/>
  <c r="M486" i="1"/>
  <c r="M500" i="1" s="1"/>
  <c r="L486" i="1"/>
  <c r="L500" i="1" s="1"/>
  <c r="K486" i="1"/>
  <c r="K500" i="1" s="1"/>
  <c r="J486" i="1"/>
  <c r="I486" i="1"/>
  <c r="I500" i="1" s="1"/>
  <c r="H486" i="1"/>
  <c r="H500" i="1" s="1"/>
  <c r="G486" i="1"/>
  <c r="G500" i="1" s="1"/>
  <c r="F486" i="1"/>
  <c r="E486" i="1"/>
  <c r="E500" i="1" s="1"/>
  <c r="D486" i="1"/>
  <c r="D500" i="1" s="1"/>
  <c r="N477" i="1"/>
  <c r="J477" i="1"/>
  <c r="F477" i="1"/>
  <c r="N476" i="1"/>
  <c r="M476" i="1"/>
  <c r="L476" i="1"/>
  <c r="K476" i="1"/>
  <c r="J476" i="1"/>
  <c r="I476" i="1"/>
  <c r="H476" i="1"/>
  <c r="G476" i="1"/>
  <c r="F476" i="1"/>
  <c r="E476" i="1"/>
  <c r="D476" i="1"/>
  <c r="N472" i="1"/>
  <c r="M472" i="1"/>
  <c r="L472" i="1"/>
  <c r="K472" i="1"/>
  <c r="J472" i="1"/>
  <c r="I472" i="1"/>
  <c r="H472" i="1"/>
  <c r="G472" i="1"/>
  <c r="F472" i="1"/>
  <c r="E472" i="1"/>
  <c r="D472" i="1"/>
  <c r="N465" i="1"/>
  <c r="M465" i="1"/>
  <c r="M477" i="1" s="1"/>
  <c r="L465" i="1"/>
  <c r="L477" i="1" s="1"/>
  <c r="K465" i="1"/>
  <c r="K477" i="1" s="1"/>
  <c r="J465" i="1"/>
  <c r="I465" i="1"/>
  <c r="I477" i="1" s="1"/>
  <c r="H465" i="1"/>
  <c r="H477" i="1" s="1"/>
  <c r="G465" i="1"/>
  <c r="G477" i="1" s="1"/>
  <c r="F465" i="1"/>
  <c r="E465" i="1"/>
  <c r="E477" i="1" s="1"/>
  <c r="D465" i="1"/>
  <c r="D477" i="1" s="1"/>
  <c r="N458" i="1"/>
  <c r="J458" i="1"/>
  <c r="F458" i="1"/>
  <c r="N457" i="1"/>
  <c r="M457" i="1"/>
  <c r="L457" i="1"/>
  <c r="K457" i="1"/>
  <c r="J457" i="1"/>
  <c r="I457" i="1"/>
  <c r="H457" i="1"/>
  <c r="G457" i="1"/>
  <c r="F457" i="1"/>
  <c r="E457" i="1"/>
  <c r="D457" i="1"/>
  <c r="N452" i="1"/>
  <c r="M452" i="1"/>
  <c r="L452" i="1"/>
  <c r="K452" i="1"/>
  <c r="J452" i="1"/>
  <c r="I452" i="1"/>
  <c r="H452" i="1"/>
  <c r="G452" i="1"/>
  <c r="F452" i="1"/>
  <c r="E452" i="1"/>
  <c r="D452" i="1"/>
  <c r="N445" i="1"/>
  <c r="M445" i="1"/>
  <c r="M458" i="1" s="1"/>
  <c r="L445" i="1"/>
  <c r="K445" i="1"/>
  <c r="K458" i="1" s="1"/>
  <c r="J445" i="1"/>
  <c r="I445" i="1"/>
  <c r="I458" i="1" s="1"/>
  <c r="H445" i="1"/>
  <c r="G445" i="1"/>
  <c r="G458" i="1" s="1"/>
  <c r="F445" i="1"/>
  <c r="E445" i="1"/>
  <c r="E458" i="1" s="1"/>
  <c r="D445" i="1"/>
  <c r="N438" i="1"/>
  <c r="J438" i="1"/>
  <c r="F438" i="1"/>
  <c r="N437" i="1"/>
  <c r="M437" i="1"/>
  <c r="L437" i="1"/>
  <c r="K437" i="1"/>
  <c r="J437" i="1"/>
  <c r="I437" i="1"/>
  <c r="H437" i="1"/>
  <c r="G437" i="1"/>
  <c r="F437" i="1"/>
  <c r="E437" i="1"/>
  <c r="D437" i="1"/>
  <c r="N432" i="1"/>
  <c r="M432" i="1"/>
  <c r="L432" i="1"/>
  <c r="K432" i="1"/>
  <c r="J432" i="1"/>
  <c r="I432" i="1"/>
  <c r="H432" i="1"/>
  <c r="G432" i="1"/>
  <c r="F432" i="1"/>
  <c r="E432" i="1"/>
  <c r="D432" i="1"/>
  <c r="N425" i="1"/>
  <c r="M425" i="1"/>
  <c r="M438" i="1" s="1"/>
  <c r="L425" i="1"/>
  <c r="K425" i="1"/>
  <c r="K438" i="1" s="1"/>
  <c r="J425" i="1"/>
  <c r="I425" i="1"/>
  <c r="I438" i="1" s="1"/>
  <c r="H425" i="1"/>
  <c r="G425" i="1"/>
  <c r="G438" i="1" s="1"/>
  <c r="F425" i="1"/>
  <c r="E425" i="1"/>
  <c r="E438" i="1" s="1"/>
  <c r="D425" i="1"/>
  <c r="N416" i="1"/>
  <c r="J416" i="1"/>
  <c r="F416" i="1"/>
  <c r="N415" i="1"/>
  <c r="M415" i="1"/>
  <c r="L415" i="1"/>
  <c r="K415" i="1"/>
  <c r="J415" i="1"/>
  <c r="I415" i="1"/>
  <c r="H415" i="1"/>
  <c r="G415" i="1"/>
  <c r="F415" i="1"/>
  <c r="E415" i="1"/>
  <c r="D415" i="1"/>
  <c r="N411" i="1"/>
  <c r="M411" i="1"/>
  <c r="L411" i="1"/>
  <c r="K411" i="1"/>
  <c r="J411" i="1"/>
  <c r="I411" i="1"/>
  <c r="H411" i="1"/>
  <c r="G411" i="1"/>
  <c r="F411" i="1"/>
  <c r="E411" i="1"/>
  <c r="D411" i="1"/>
  <c r="N403" i="1"/>
  <c r="M403" i="1"/>
  <c r="M416" i="1" s="1"/>
  <c r="L403" i="1"/>
  <c r="K403" i="1"/>
  <c r="K416" i="1" s="1"/>
  <c r="J403" i="1"/>
  <c r="I403" i="1"/>
  <c r="I416" i="1" s="1"/>
  <c r="H403" i="1"/>
  <c r="G403" i="1"/>
  <c r="G416" i="1" s="1"/>
  <c r="F403" i="1"/>
  <c r="E403" i="1"/>
  <c r="E416" i="1" s="1"/>
  <c r="D403" i="1"/>
  <c r="N395" i="1"/>
  <c r="J395" i="1"/>
  <c r="F395" i="1"/>
  <c r="N394" i="1"/>
  <c r="M394" i="1"/>
  <c r="L394" i="1"/>
  <c r="K394" i="1"/>
  <c r="J394" i="1"/>
  <c r="I394" i="1"/>
  <c r="H394" i="1"/>
  <c r="G394" i="1"/>
  <c r="F394" i="1"/>
  <c r="E394" i="1"/>
  <c r="D394" i="1"/>
  <c r="N389" i="1"/>
  <c r="M389" i="1"/>
  <c r="L389" i="1"/>
  <c r="K389" i="1"/>
  <c r="J389" i="1"/>
  <c r="I389" i="1"/>
  <c r="H389" i="1"/>
  <c r="G389" i="1"/>
  <c r="F389" i="1"/>
  <c r="E389" i="1"/>
  <c r="D389" i="1"/>
  <c r="N382" i="1"/>
  <c r="M382" i="1"/>
  <c r="M395" i="1" s="1"/>
  <c r="L382" i="1"/>
  <c r="K382" i="1"/>
  <c r="K395" i="1" s="1"/>
  <c r="J382" i="1"/>
  <c r="I382" i="1"/>
  <c r="I395" i="1" s="1"/>
  <c r="H382" i="1"/>
  <c r="G382" i="1"/>
  <c r="G395" i="1" s="1"/>
  <c r="F382" i="1"/>
  <c r="E382" i="1"/>
  <c r="E395" i="1" s="1"/>
  <c r="D382" i="1"/>
  <c r="N374" i="1"/>
  <c r="J374" i="1"/>
  <c r="F374" i="1"/>
  <c r="N373" i="1"/>
  <c r="M373" i="1"/>
  <c r="L373" i="1"/>
  <c r="K373" i="1"/>
  <c r="J373" i="1"/>
  <c r="I373" i="1"/>
  <c r="H373" i="1"/>
  <c r="G373" i="1"/>
  <c r="F373" i="1"/>
  <c r="E373" i="1"/>
  <c r="D373" i="1"/>
  <c r="N369" i="1"/>
  <c r="M369" i="1"/>
  <c r="L369" i="1"/>
  <c r="K369" i="1"/>
  <c r="J369" i="1"/>
  <c r="I369" i="1"/>
  <c r="H369" i="1"/>
  <c r="G369" i="1"/>
  <c r="F369" i="1"/>
  <c r="E369" i="1"/>
  <c r="D369" i="1"/>
  <c r="N361" i="1"/>
  <c r="M361" i="1"/>
  <c r="M374" i="1" s="1"/>
  <c r="L361" i="1"/>
  <c r="K361" i="1"/>
  <c r="K374" i="1" s="1"/>
  <c r="J361" i="1"/>
  <c r="I361" i="1"/>
  <c r="I374" i="1" s="1"/>
  <c r="H361" i="1"/>
  <c r="G361" i="1"/>
  <c r="G374" i="1" s="1"/>
  <c r="F361" i="1"/>
  <c r="E361" i="1"/>
  <c r="E374" i="1" s="1"/>
  <c r="D361" i="1"/>
  <c r="N353" i="1"/>
  <c r="J353" i="1"/>
  <c r="F353" i="1"/>
  <c r="N352" i="1"/>
  <c r="M352" i="1"/>
  <c r="L352" i="1"/>
  <c r="K352" i="1"/>
  <c r="J352" i="1"/>
  <c r="I352" i="1"/>
  <c r="H352" i="1"/>
  <c r="G352" i="1"/>
  <c r="F352" i="1"/>
  <c r="E352" i="1"/>
  <c r="D352" i="1"/>
  <c r="N348" i="1"/>
  <c r="M348" i="1"/>
  <c r="L348" i="1"/>
  <c r="K348" i="1"/>
  <c r="J348" i="1"/>
  <c r="I348" i="1"/>
  <c r="H348" i="1"/>
  <c r="G348" i="1"/>
  <c r="F348" i="1"/>
  <c r="E348" i="1"/>
  <c r="D348" i="1"/>
  <c r="N342" i="1"/>
  <c r="M342" i="1"/>
  <c r="M353" i="1" s="1"/>
  <c r="L342" i="1"/>
  <c r="K342" i="1"/>
  <c r="K353" i="1" s="1"/>
  <c r="J342" i="1"/>
  <c r="I342" i="1"/>
  <c r="I353" i="1" s="1"/>
  <c r="H342" i="1"/>
  <c r="G342" i="1"/>
  <c r="G353" i="1" s="1"/>
  <c r="F342" i="1"/>
  <c r="E342" i="1"/>
  <c r="E353" i="1" s="1"/>
  <c r="D342" i="1"/>
  <c r="N334" i="1"/>
  <c r="J334" i="1"/>
  <c r="F334" i="1"/>
  <c r="N333" i="1"/>
  <c r="M333" i="1"/>
  <c r="L333" i="1"/>
  <c r="K333" i="1"/>
  <c r="J333" i="1"/>
  <c r="I333" i="1"/>
  <c r="H333" i="1"/>
  <c r="G333" i="1"/>
  <c r="F333" i="1"/>
  <c r="E333" i="1"/>
  <c r="D333" i="1"/>
  <c r="N329" i="1"/>
  <c r="M329" i="1"/>
  <c r="L329" i="1"/>
  <c r="K329" i="1"/>
  <c r="J329" i="1"/>
  <c r="I329" i="1"/>
  <c r="H329" i="1"/>
  <c r="G329" i="1"/>
  <c r="F329" i="1"/>
  <c r="E329" i="1"/>
  <c r="D329" i="1"/>
  <c r="N322" i="1"/>
  <c r="M322" i="1"/>
  <c r="M334" i="1" s="1"/>
  <c r="L322" i="1"/>
  <c r="K322" i="1"/>
  <c r="K334" i="1" s="1"/>
  <c r="J322" i="1"/>
  <c r="I322" i="1"/>
  <c r="I334" i="1" s="1"/>
  <c r="H322" i="1"/>
  <c r="G322" i="1"/>
  <c r="G334" i="1" s="1"/>
  <c r="F322" i="1"/>
  <c r="E322" i="1"/>
  <c r="E334" i="1" s="1"/>
  <c r="D322" i="1"/>
  <c r="N315" i="1"/>
  <c r="J315" i="1"/>
  <c r="F315" i="1"/>
  <c r="N314" i="1"/>
  <c r="M314" i="1"/>
  <c r="L314" i="1"/>
  <c r="K314" i="1"/>
  <c r="J314" i="1"/>
  <c r="I314" i="1"/>
  <c r="H314" i="1"/>
  <c r="G314" i="1"/>
  <c r="F314" i="1"/>
  <c r="E314" i="1"/>
  <c r="D314" i="1"/>
  <c r="N309" i="1"/>
  <c r="M309" i="1"/>
  <c r="L309" i="1"/>
  <c r="K309" i="1"/>
  <c r="J309" i="1"/>
  <c r="I309" i="1"/>
  <c r="H309" i="1"/>
  <c r="G309" i="1"/>
  <c r="F309" i="1"/>
  <c r="E309" i="1"/>
  <c r="D309" i="1"/>
  <c r="N303" i="1"/>
  <c r="M303" i="1"/>
  <c r="M315" i="1" s="1"/>
  <c r="L303" i="1"/>
  <c r="K303" i="1"/>
  <c r="K315" i="1" s="1"/>
  <c r="J303" i="1"/>
  <c r="I303" i="1"/>
  <c r="I315" i="1" s="1"/>
  <c r="H303" i="1"/>
  <c r="G303" i="1"/>
  <c r="G315" i="1" s="1"/>
  <c r="F303" i="1"/>
  <c r="E303" i="1"/>
  <c r="E315" i="1" s="1"/>
  <c r="D303" i="1"/>
  <c r="N293" i="1"/>
  <c r="M293" i="1"/>
  <c r="L293" i="1"/>
  <c r="K293" i="1"/>
  <c r="J293" i="1"/>
  <c r="I293" i="1"/>
  <c r="H293" i="1"/>
  <c r="G293" i="1"/>
  <c r="F293" i="1"/>
  <c r="E293" i="1"/>
  <c r="D293" i="1"/>
  <c r="N289" i="1"/>
  <c r="N294" i="1" s="1"/>
  <c r="M289" i="1"/>
  <c r="L289" i="1"/>
  <c r="K289" i="1"/>
  <c r="J289" i="1"/>
  <c r="I289" i="1"/>
  <c r="H289" i="1"/>
  <c r="G289" i="1"/>
  <c r="F289" i="1"/>
  <c r="F294" i="1" s="1"/>
  <c r="E289" i="1"/>
  <c r="D289" i="1"/>
  <c r="N282" i="1"/>
  <c r="M282" i="1"/>
  <c r="M294" i="1" s="1"/>
  <c r="L282" i="1"/>
  <c r="K282" i="1"/>
  <c r="J282" i="1"/>
  <c r="J294" i="1" s="1"/>
  <c r="I282" i="1"/>
  <c r="I294" i="1" s="1"/>
  <c r="H282" i="1"/>
  <c r="G282" i="1"/>
  <c r="F282" i="1"/>
  <c r="E282" i="1"/>
  <c r="E294" i="1" s="1"/>
  <c r="D282" i="1"/>
  <c r="L273" i="1"/>
  <c r="H273" i="1"/>
  <c r="D273" i="1"/>
  <c r="N272" i="1"/>
  <c r="M272" i="1"/>
  <c r="L272" i="1"/>
  <c r="K272" i="1"/>
  <c r="J272" i="1"/>
  <c r="I272" i="1"/>
  <c r="H272" i="1"/>
  <c r="G272" i="1"/>
  <c r="F272" i="1"/>
  <c r="E272" i="1"/>
  <c r="D272" i="1"/>
  <c r="N267" i="1"/>
  <c r="N273" i="1" s="1"/>
  <c r="M267" i="1"/>
  <c r="L267" i="1"/>
  <c r="K267" i="1"/>
  <c r="J267" i="1"/>
  <c r="J273" i="1" s="1"/>
  <c r="I267" i="1"/>
  <c r="H267" i="1"/>
  <c r="G267" i="1"/>
  <c r="F267" i="1"/>
  <c r="F273" i="1" s="1"/>
  <c r="E267" i="1"/>
  <c r="D267" i="1"/>
  <c r="N261" i="1"/>
  <c r="M261" i="1"/>
  <c r="M273" i="1" s="1"/>
  <c r="L261" i="1"/>
  <c r="K261" i="1"/>
  <c r="K273" i="1" s="1"/>
  <c r="J261" i="1"/>
  <c r="I261" i="1"/>
  <c r="I273" i="1" s="1"/>
  <c r="H261" i="1"/>
  <c r="G261" i="1"/>
  <c r="G273" i="1" s="1"/>
  <c r="F261" i="1"/>
  <c r="E261" i="1"/>
  <c r="E273" i="1" s="1"/>
  <c r="D261" i="1"/>
  <c r="L252" i="1"/>
  <c r="H252" i="1"/>
  <c r="D252" i="1"/>
  <c r="N251" i="1"/>
  <c r="M251" i="1"/>
  <c r="L251" i="1"/>
  <c r="K251" i="1"/>
  <c r="J251" i="1"/>
  <c r="I251" i="1"/>
  <c r="H251" i="1"/>
  <c r="G251" i="1"/>
  <c r="F251" i="1"/>
  <c r="E251" i="1"/>
  <c r="D251" i="1"/>
  <c r="N246" i="1"/>
  <c r="N252" i="1" s="1"/>
  <c r="M246" i="1"/>
  <c r="L246" i="1"/>
  <c r="K246" i="1"/>
  <c r="J246" i="1"/>
  <c r="J252" i="1" s="1"/>
  <c r="I246" i="1"/>
  <c r="H246" i="1"/>
  <c r="G246" i="1"/>
  <c r="F246" i="1"/>
  <c r="F252" i="1" s="1"/>
  <c r="E246" i="1"/>
  <c r="D246" i="1"/>
  <c r="N238" i="1"/>
  <c r="M238" i="1"/>
  <c r="M252" i="1" s="1"/>
  <c r="L238" i="1"/>
  <c r="K238" i="1"/>
  <c r="K252" i="1" s="1"/>
  <c r="J238" i="1"/>
  <c r="I238" i="1"/>
  <c r="I252" i="1" s="1"/>
  <c r="H238" i="1"/>
  <c r="G238" i="1"/>
  <c r="G252" i="1" s="1"/>
  <c r="F238" i="1"/>
  <c r="E238" i="1"/>
  <c r="E252" i="1" s="1"/>
  <c r="D238" i="1"/>
  <c r="L229" i="1"/>
  <c r="H229" i="1"/>
  <c r="D229" i="1"/>
  <c r="N228" i="1"/>
  <c r="M228" i="1"/>
  <c r="L228" i="1"/>
  <c r="K228" i="1"/>
  <c r="J228" i="1"/>
  <c r="I228" i="1"/>
  <c r="H228" i="1"/>
  <c r="G228" i="1"/>
  <c r="F228" i="1"/>
  <c r="E228" i="1"/>
  <c r="D228" i="1"/>
  <c r="N224" i="1"/>
  <c r="N229" i="1" s="1"/>
  <c r="M224" i="1"/>
  <c r="L224" i="1"/>
  <c r="K224" i="1"/>
  <c r="J224" i="1"/>
  <c r="J229" i="1" s="1"/>
  <c r="I224" i="1"/>
  <c r="H224" i="1"/>
  <c r="G224" i="1"/>
  <c r="F224" i="1"/>
  <c r="F229" i="1" s="1"/>
  <c r="E224" i="1"/>
  <c r="D224" i="1"/>
  <c r="N217" i="1"/>
  <c r="M217" i="1"/>
  <c r="M229" i="1" s="1"/>
  <c r="L217" i="1"/>
  <c r="K217" i="1"/>
  <c r="K229" i="1" s="1"/>
  <c r="J217" i="1"/>
  <c r="I217" i="1"/>
  <c r="I229" i="1" s="1"/>
  <c r="H217" i="1"/>
  <c r="G217" i="1"/>
  <c r="G229" i="1" s="1"/>
  <c r="F217" i="1"/>
  <c r="E217" i="1"/>
  <c r="E229" i="1" s="1"/>
  <c r="D217" i="1"/>
  <c r="L209" i="1"/>
  <c r="H209" i="1"/>
  <c r="D209" i="1"/>
  <c r="N208" i="1"/>
  <c r="M208" i="1"/>
  <c r="L208" i="1"/>
  <c r="K208" i="1"/>
  <c r="J208" i="1"/>
  <c r="I208" i="1"/>
  <c r="H208" i="1"/>
  <c r="G208" i="1"/>
  <c r="F208" i="1"/>
  <c r="E208" i="1"/>
  <c r="D208" i="1"/>
  <c r="N204" i="1"/>
  <c r="N209" i="1" s="1"/>
  <c r="M204" i="1"/>
  <c r="L204" i="1"/>
  <c r="K204" i="1"/>
  <c r="J204" i="1"/>
  <c r="J209" i="1" s="1"/>
  <c r="I204" i="1"/>
  <c r="H204" i="1"/>
  <c r="G204" i="1"/>
  <c r="F204" i="1"/>
  <c r="F209" i="1" s="1"/>
  <c r="E204" i="1"/>
  <c r="D204" i="1"/>
  <c r="N197" i="1"/>
  <c r="M197" i="1"/>
  <c r="M209" i="1" s="1"/>
  <c r="L197" i="1"/>
  <c r="K197" i="1"/>
  <c r="K209" i="1" s="1"/>
  <c r="J197" i="1"/>
  <c r="I197" i="1"/>
  <c r="I209" i="1" s="1"/>
  <c r="H197" i="1"/>
  <c r="G197" i="1"/>
  <c r="G209" i="1" s="1"/>
  <c r="F197" i="1"/>
  <c r="E197" i="1"/>
  <c r="E209" i="1" s="1"/>
  <c r="D197" i="1"/>
  <c r="L189" i="1"/>
  <c r="H189" i="1"/>
  <c r="D189" i="1"/>
  <c r="N188" i="1"/>
  <c r="M188" i="1"/>
  <c r="L188" i="1"/>
  <c r="K188" i="1"/>
  <c r="J188" i="1"/>
  <c r="I188" i="1"/>
  <c r="H188" i="1"/>
  <c r="G188" i="1"/>
  <c r="F188" i="1"/>
  <c r="E188" i="1"/>
  <c r="D188" i="1"/>
  <c r="N184" i="1"/>
  <c r="N189" i="1" s="1"/>
  <c r="M184" i="1"/>
  <c r="L184" i="1"/>
  <c r="K184" i="1"/>
  <c r="J184" i="1"/>
  <c r="J189" i="1" s="1"/>
  <c r="I184" i="1"/>
  <c r="H184" i="1"/>
  <c r="G184" i="1"/>
  <c r="F184" i="1"/>
  <c r="F189" i="1" s="1"/>
  <c r="E184" i="1"/>
  <c r="D184" i="1"/>
  <c r="N176" i="1"/>
  <c r="M176" i="1"/>
  <c r="M189" i="1" s="1"/>
  <c r="L176" i="1"/>
  <c r="K176" i="1"/>
  <c r="K189" i="1" s="1"/>
  <c r="J176" i="1"/>
  <c r="I176" i="1"/>
  <c r="I189" i="1" s="1"/>
  <c r="H176" i="1"/>
  <c r="G176" i="1"/>
  <c r="G189" i="1" s="1"/>
  <c r="F176" i="1"/>
  <c r="E176" i="1"/>
  <c r="E189" i="1" s="1"/>
  <c r="D176" i="1"/>
  <c r="L168" i="1"/>
  <c r="H168" i="1"/>
  <c r="D168" i="1"/>
  <c r="N167" i="1"/>
  <c r="M167" i="1"/>
  <c r="L167" i="1"/>
  <c r="K167" i="1"/>
  <c r="J167" i="1"/>
  <c r="I167" i="1"/>
  <c r="H167" i="1"/>
  <c r="G167" i="1"/>
  <c r="F167" i="1"/>
  <c r="E167" i="1"/>
  <c r="D167" i="1"/>
  <c r="N163" i="1"/>
  <c r="N168" i="1" s="1"/>
  <c r="M163" i="1"/>
  <c r="L163" i="1"/>
  <c r="K163" i="1"/>
  <c r="J163" i="1"/>
  <c r="J168" i="1" s="1"/>
  <c r="I163" i="1"/>
  <c r="H163" i="1"/>
  <c r="G163" i="1"/>
  <c r="F163" i="1"/>
  <c r="F168" i="1" s="1"/>
  <c r="E163" i="1"/>
  <c r="D163" i="1"/>
  <c r="N156" i="1"/>
  <c r="M156" i="1"/>
  <c r="M168" i="1" s="1"/>
  <c r="L156" i="1"/>
  <c r="K156" i="1"/>
  <c r="K168" i="1" s="1"/>
  <c r="J156" i="1"/>
  <c r="I156" i="1"/>
  <c r="I168" i="1" s="1"/>
  <c r="H156" i="1"/>
  <c r="G156" i="1"/>
  <c r="G168" i="1" s="1"/>
  <c r="F156" i="1"/>
  <c r="E156" i="1"/>
  <c r="E168" i="1" s="1"/>
  <c r="D156" i="1"/>
  <c r="L149" i="1"/>
  <c r="H149" i="1"/>
  <c r="D149" i="1"/>
  <c r="N148" i="1"/>
  <c r="M148" i="1"/>
  <c r="L148" i="1"/>
  <c r="K148" i="1"/>
  <c r="J148" i="1"/>
  <c r="I148" i="1"/>
  <c r="H148" i="1"/>
  <c r="G148" i="1"/>
  <c r="F148" i="1"/>
  <c r="E148" i="1"/>
  <c r="D148" i="1"/>
  <c r="N143" i="1"/>
  <c r="N149" i="1" s="1"/>
  <c r="M143" i="1"/>
  <c r="L143" i="1"/>
  <c r="K143" i="1"/>
  <c r="J143" i="1"/>
  <c r="J149" i="1" s="1"/>
  <c r="I143" i="1"/>
  <c r="H143" i="1"/>
  <c r="G143" i="1"/>
  <c r="F143" i="1"/>
  <c r="F149" i="1" s="1"/>
  <c r="E143" i="1"/>
  <c r="D143" i="1"/>
  <c r="N136" i="1"/>
  <c r="M136" i="1"/>
  <c r="M149" i="1" s="1"/>
  <c r="L136" i="1"/>
  <c r="K136" i="1"/>
  <c r="K149" i="1" s="1"/>
  <c r="J136" i="1"/>
  <c r="I136" i="1"/>
  <c r="I149" i="1" s="1"/>
  <c r="H136" i="1"/>
  <c r="G136" i="1"/>
  <c r="G149" i="1" s="1"/>
  <c r="F136" i="1"/>
  <c r="E136" i="1"/>
  <c r="E149" i="1" s="1"/>
  <c r="D136" i="1"/>
  <c r="L128" i="1"/>
  <c r="H128" i="1"/>
  <c r="D128" i="1"/>
  <c r="N127" i="1"/>
  <c r="M127" i="1"/>
  <c r="L127" i="1"/>
  <c r="K127" i="1"/>
  <c r="J127" i="1"/>
  <c r="I127" i="1"/>
  <c r="H127" i="1"/>
  <c r="G127" i="1"/>
  <c r="F127" i="1"/>
  <c r="E127" i="1"/>
  <c r="D127" i="1"/>
  <c r="N123" i="1"/>
  <c r="N128" i="1" s="1"/>
  <c r="M123" i="1"/>
  <c r="L123" i="1"/>
  <c r="K123" i="1"/>
  <c r="J123" i="1"/>
  <c r="J128" i="1" s="1"/>
  <c r="I123" i="1"/>
  <c r="H123" i="1"/>
  <c r="G123" i="1"/>
  <c r="F123" i="1"/>
  <c r="F128" i="1" s="1"/>
  <c r="E123" i="1"/>
  <c r="D123" i="1"/>
  <c r="N114" i="1"/>
  <c r="M114" i="1"/>
  <c r="M128" i="1" s="1"/>
  <c r="L114" i="1"/>
  <c r="K114" i="1"/>
  <c r="K128" i="1" s="1"/>
  <c r="J114" i="1"/>
  <c r="I114" i="1"/>
  <c r="I128" i="1" s="1"/>
  <c r="H114" i="1"/>
  <c r="G114" i="1"/>
  <c r="G128" i="1" s="1"/>
  <c r="F114" i="1"/>
  <c r="E114" i="1"/>
  <c r="E128" i="1" s="1"/>
  <c r="D114" i="1"/>
  <c r="L106" i="1"/>
  <c r="H106" i="1"/>
  <c r="D106" i="1"/>
  <c r="N105" i="1"/>
  <c r="M105" i="1"/>
  <c r="L105" i="1"/>
  <c r="K105" i="1"/>
  <c r="J105" i="1"/>
  <c r="I105" i="1"/>
  <c r="H105" i="1"/>
  <c r="G105" i="1"/>
  <c r="F105" i="1"/>
  <c r="E105" i="1"/>
  <c r="D105" i="1"/>
  <c r="N101" i="1"/>
  <c r="M101" i="1"/>
  <c r="L101" i="1"/>
  <c r="K101" i="1"/>
  <c r="J101" i="1"/>
  <c r="I101" i="1"/>
  <c r="H101" i="1"/>
  <c r="G101" i="1"/>
  <c r="F101" i="1"/>
  <c r="E101" i="1"/>
  <c r="D101" i="1"/>
  <c r="N94" i="1"/>
  <c r="N106" i="1" s="1"/>
  <c r="M94" i="1"/>
  <c r="M106" i="1" s="1"/>
  <c r="L94" i="1"/>
  <c r="K94" i="1"/>
  <c r="K106" i="1" s="1"/>
  <c r="J94" i="1"/>
  <c r="J106" i="1" s="1"/>
  <c r="I94" i="1"/>
  <c r="I106" i="1" s="1"/>
  <c r="H94" i="1"/>
  <c r="G94" i="1"/>
  <c r="G106" i="1" s="1"/>
  <c r="F94" i="1"/>
  <c r="F106" i="1" s="1"/>
  <c r="E94" i="1"/>
  <c r="E106" i="1" s="1"/>
  <c r="D94" i="1"/>
  <c r="L86" i="1"/>
  <c r="H86" i="1"/>
  <c r="D86" i="1"/>
  <c r="N85" i="1"/>
  <c r="M85" i="1"/>
  <c r="L85" i="1"/>
  <c r="K85" i="1"/>
  <c r="J85" i="1"/>
  <c r="I85" i="1"/>
  <c r="H85" i="1"/>
  <c r="G85" i="1"/>
  <c r="F85" i="1"/>
  <c r="E85" i="1"/>
  <c r="D85" i="1"/>
  <c r="N81" i="1"/>
  <c r="M81" i="1"/>
  <c r="L81" i="1"/>
  <c r="K81" i="1"/>
  <c r="J81" i="1"/>
  <c r="I81" i="1"/>
  <c r="H81" i="1"/>
  <c r="G81" i="1"/>
  <c r="F81" i="1"/>
  <c r="E81" i="1"/>
  <c r="D81" i="1"/>
  <c r="N73" i="1"/>
  <c r="N86" i="1" s="1"/>
  <c r="M73" i="1"/>
  <c r="M86" i="1" s="1"/>
  <c r="L73" i="1"/>
  <c r="K73" i="1"/>
  <c r="K86" i="1" s="1"/>
  <c r="J73" i="1"/>
  <c r="J86" i="1" s="1"/>
  <c r="I73" i="1"/>
  <c r="I86" i="1" s="1"/>
  <c r="H73" i="1"/>
  <c r="G73" i="1"/>
  <c r="G86" i="1" s="1"/>
  <c r="F73" i="1"/>
  <c r="F86" i="1" s="1"/>
  <c r="E73" i="1"/>
  <c r="E86" i="1" s="1"/>
  <c r="D73" i="1"/>
  <c r="L64" i="1"/>
  <c r="H64" i="1"/>
  <c r="D64" i="1"/>
  <c r="N63" i="1"/>
  <c r="M63" i="1"/>
  <c r="L63" i="1"/>
  <c r="K63" i="1"/>
  <c r="J63" i="1"/>
  <c r="I63" i="1"/>
  <c r="H63" i="1"/>
  <c r="G63" i="1"/>
  <c r="F63" i="1"/>
  <c r="E63" i="1"/>
  <c r="D63" i="1"/>
  <c r="N58" i="1"/>
  <c r="M58" i="1"/>
  <c r="L58" i="1"/>
  <c r="K58" i="1"/>
  <c r="J58" i="1"/>
  <c r="I58" i="1"/>
  <c r="H58" i="1"/>
  <c r="G58" i="1"/>
  <c r="F58" i="1"/>
  <c r="E58" i="1"/>
  <c r="D58" i="1"/>
  <c r="N51" i="1"/>
  <c r="N64" i="1" s="1"/>
  <c r="M51" i="1"/>
  <c r="M64" i="1" s="1"/>
  <c r="L51" i="1"/>
  <c r="K51" i="1"/>
  <c r="K64" i="1" s="1"/>
  <c r="J51" i="1"/>
  <c r="J64" i="1" s="1"/>
  <c r="I51" i="1"/>
  <c r="I64" i="1" s="1"/>
  <c r="H51" i="1"/>
  <c r="G51" i="1"/>
  <c r="G64" i="1" s="1"/>
  <c r="F51" i="1"/>
  <c r="F64" i="1" s="1"/>
  <c r="E51" i="1"/>
  <c r="E64" i="1" s="1"/>
  <c r="D51" i="1"/>
  <c r="L43" i="1"/>
  <c r="H43" i="1"/>
  <c r="D43" i="1"/>
  <c r="N42" i="1"/>
  <c r="M42" i="1"/>
  <c r="L42" i="1"/>
  <c r="K42" i="1"/>
  <c r="J42" i="1"/>
  <c r="I42" i="1"/>
  <c r="H42" i="1"/>
  <c r="G42" i="1"/>
  <c r="F42" i="1"/>
  <c r="E42" i="1"/>
  <c r="D42" i="1"/>
  <c r="N37" i="1"/>
  <c r="M37" i="1"/>
  <c r="L37" i="1"/>
  <c r="K37" i="1"/>
  <c r="J37" i="1"/>
  <c r="I37" i="1"/>
  <c r="H37" i="1"/>
  <c r="G37" i="1"/>
  <c r="F37" i="1"/>
  <c r="E37" i="1"/>
  <c r="D37" i="1"/>
  <c r="N30" i="1"/>
  <c r="N43" i="1" s="1"/>
  <c r="M30" i="1"/>
  <c r="M43" i="1" s="1"/>
  <c r="L30" i="1"/>
  <c r="K30" i="1"/>
  <c r="K43" i="1" s="1"/>
  <c r="J30" i="1"/>
  <c r="J43" i="1" s="1"/>
  <c r="I30" i="1"/>
  <c r="I43" i="1" s="1"/>
  <c r="H30" i="1"/>
  <c r="G30" i="1"/>
  <c r="G43" i="1" s="1"/>
  <c r="F30" i="1"/>
  <c r="F43" i="1" s="1"/>
  <c r="E30" i="1"/>
  <c r="E43" i="1" s="1"/>
  <c r="D30" i="1"/>
  <c r="L23" i="1"/>
  <c r="H23" i="1"/>
  <c r="D23" i="1"/>
  <c r="N22" i="1"/>
  <c r="M22" i="1"/>
  <c r="L22" i="1"/>
  <c r="K22" i="1"/>
  <c r="J22" i="1"/>
  <c r="I22" i="1"/>
  <c r="H22" i="1"/>
  <c r="G22" i="1"/>
  <c r="F22" i="1"/>
  <c r="E22" i="1"/>
  <c r="D22" i="1"/>
  <c r="N17" i="1"/>
  <c r="M17" i="1"/>
  <c r="L17" i="1"/>
  <c r="K17" i="1"/>
  <c r="J17" i="1"/>
  <c r="I17" i="1"/>
  <c r="H17" i="1"/>
  <c r="G17" i="1"/>
  <c r="F17" i="1"/>
  <c r="E17" i="1"/>
  <c r="D17" i="1"/>
  <c r="N11" i="1"/>
  <c r="N23" i="1" s="1"/>
  <c r="M11" i="1"/>
  <c r="M23" i="1" s="1"/>
  <c r="M502" i="1" s="1"/>
  <c r="M503" i="1" s="1"/>
  <c r="L11" i="1"/>
  <c r="K11" i="1"/>
  <c r="K23" i="1" s="1"/>
  <c r="J11" i="1"/>
  <c r="J23" i="1" s="1"/>
  <c r="I11" i="1"/>
  <c r="I23" i="1" s="1"/>
  <c r="I502" i="1" s="1"/>
  <c r="I503" i="1" s="1"/>
  <c r="H11" i="1"/>
  <c r="G11" i="1"/>
  <c r="G23" i="1" s="1"/>
  <c r="F11" i="1"/>
  <c r="F23" i="1" s="1"/>
  <c r="E11" i="1"/>
  <c r="E23" i="1" s="1"/>
  <c r="E502" i="1" s="1"/>
  <c r="E503" i="1" s="1"/>
  <c r="D11" i="1"/>
  <c r="F502" i="1" l="1"/>
  <c r="F503" i="1" s="1"/>
  <c r="J502" i="1"/>
  <c r="J503" i="1" s="1"/>
  <c r="N502" i="1"/>
  <c r="N503" i="1" s="1"/>
  <c r="H27" i="2"/>
  <c r="H38" i="2"/>
  <c r="B37" i="2"/>
  <c r="D27" i="2"/>
  <c r="D38" i="2"/>
  <c r="G294" i="1"/>
  <c r="G502" i="1" s="1"/>
  <c r="G503" i="1" s="1"/>
  <c r="K294" i="1"/>
  <c r="K502" i="1" s="1"/>
  <c r="K503" i="1" s="1"/>
  <c r="B34" i="2"/>
  <c r="F34" i="2"/>
  <c r="J34" i="2"/>
  <c r="C29" i="2"/>
  <c r="F37" i="2"/>
  <c r="L27" i="2"/>
  <c r="L38" i="2"/>
  <c r="D294" i="1"/>
  <c r="D502" i="1" s="1"/>
  <c r="D503" i="1" s="1"/>
  <c r="H294" i="1"/>
  <c r="H502" i="1" s="1"/>
  <c r="H503" i="1" s="1"/>
  <c r="L294" i="1"/>
  <c r="L502" i="1" s="1"/>
  <c r="L503" i="1" s="1"/>
  <c r="D315" i="1"/>
  <c r="H315" i="1"/>
  <c r="L315" i="1"/>
  <c r="D334" i="1"/>
  <c r="H334" i="1"/>
  <c r="L334" i="1"/>
  <c r="D353" i="1"/>
  <c r="H353" i="1"/>
  <c r="L353" i="1"/>
  <c r="D374" i="1"/>
  <c r="H374" i="1"/>
  <c r="L374" i="1"/>
  <c r="D395" i="1"/>
  <c r="H395" i="1"/>
  <c r="L395" i="1"/>
  <c r="D416" i="1"/>
  <c r="H416" i="1"/>
  <c r="L416" i="1"/>
  <c r="D438" i="1"/>
  <c r="H438" i="1"/>
  <c r="L438" i="1"/>
  <c r="D458" i="1"/>
  <c r="H458" i="1"/>
  <c r="L458" i="1"/>
  <c r="G29" i="2"/>
  <c r="J37" i="2"/>
  <c r="D25" i="2"/>
  <c r="H25" i="2"/>
  <c r="L25" i="2"/>
  <c r="D29" i="2"/>
  <c r="H29" i="2"/>
  <c r="L29" i="2"/>
  <c r="C38" i="2"/>
  <c r="G38" i="2"/>
  <c r="K38" i="2"/>
  <c r="B41" i="2"/>
  <c r="F41" i="2"/>
  <c r="J41" i="2"/>
  <c r="E25" i="2"/>
  <c r="I25" i="2"/>
</calcChain>
</file>

<file path=xl/sharedStrings.xml><?xml version="1.0" encoding="utf-8"?>
<sst xmlns="http://schemas.openxmlformats.org/spreadsheetml/2006/main" count="895" uniqueCount="234">
  <si>
    <t>№ рецептуры по Сборнику блюд 2015г.</t>
  </si>
  <si>
    <t>Наименование блюд</t>
  </si>
  <si>
    <t>Выход порции (г)</t>
  </si>
  <si>
    <t>Пищевые вещества</t>
  </si>
  <si>
    <t>Энергетическая ценность (ккал)</t>
  </si>
  <si>
    <t>Микроэлементы (мг)</t>
  </si>
  <si>
    <t>Витамины (мг)</t>
  </si>
  <si>
    <t>белки</t>
  </si>
  <si>
    <t>жиры</t>
  </si>
  <si>
    <t>углеводы</t>
  </si>
  <si>
    <t>Са</t>
  </si>
  <si>
    <t>Mg</t>
  </si>
  <si>
    <t>P</t>
  </si>
  <si>
    <t>Fe</t>
  </si>
  <si>
    <t>В₁</t>
  </si>
  <si>
    <t>С</t>
  </si>
  <si>
    <t>А</t>
  </si>
  <si>
    <t>Первая неделя</t>
  </si>
  <si>
    <t>Понедельник</t>
  </si>
  <si>
    <t>Завтрак</t>
  </si>
  <si>
    <t>Масло шоколадное</t>
  </si>
  <si>
    <t>10</t>
  </si>
  <si>
    <t xml:space="preserve">Омлет натуральный </t>
  </si>
  <si>
    <t>200</t>
  </si>
  <si>
    <t>Фрукты свежие</t>
  </si>
  <si>
    <t>110</t>
  </si>
  <si>
    <t>Чай с сахаром</t>
  </si>
  <si>
    <t>Батон, витаминный с микронутриентами</t>
  </si>
  <si>
    <t>48</t>
  </si>
  <si>
    <t>Всего:</t>
  </si>
  <si>
    <t xml:space="preserve">Обед </t>
  </si>
  <si>
    <t>Суп картофельный с горохом, зеленью</t>
  </si>
  <si>
    <t>250</t>
  </si>
  <si>
    <t xml:space="preserve">Плов из говядины </t>
  </si>
  <si>
    <t>Напиток из шиповника</t>
  </si>
  <si>
    <t>Хлеб полезный с микронутриентами/ Батон, витаминный с микронутриентами</t>
  </si>
  <si>
    <t>25/31</t>
  </si>
  <si>
    <t>Полдник</t>
  </si>
  <si>
    <t>ТТК 376</t>
  </si>
  <si>
    <t>Пирожок печёный сдобный с творогом</t>
  </si>
  <si>
    <t>100</t>
  </si>
  <si>
    <t>Чай с лимоном</t>
  </si>
  <si>
    <t>200/7</t>
  </si>
  <si>
    <t>Итого:</t>
  </si>
  <si>
    <t>Вторник</t>
  </si>
  <si>
    <t>Масло сливочное</t>
  </si>
  <si>
    <t>15</t>
  </si>
  <si>
    <t>Жаркое по-домашнему</t>
  </si>
  <si>
    <t>35</t>
  </si>
  <si>
    <t>Обед</t>
  </si>
  <si>
    <t>Солянка домашняя со сметаной, зеленью</t>
  </si>
  <si>
    <t>255</t>
  </si>
  <si>
    <t>Котлета куриная</t>
  </si>
  <si>
    <t>Рожки отварные</t>
  </si>
  <si>
    <t>ТТК 206</t>
  </si>
  <si>
    <t>Компот из ягод</t>
  </si>
  <si>
    <t>Хлеб полезный с микронутриентами</t>
  </si>
  <si>
    <t>23</t>
  </si>
  <si>
    <t>Пирожок печёный сдобный с курицей капустой</t>
  </si>
  <si>
    <t>Среда</t>
  </si>
  <si>
    <t>Гуляш из говядины</t>
  </si>
  <si>
    <t xml:space="preserve">Рис отварной </t>
  </si>
  <si>
    <t>20</t>
  </si>
  <si>
    <t>517</t>
  </si>
  <si>
    <t>ТТК 370</t>
  </si>
  <si>
    <t>Суп сырный с гренками</t>
  </si>
  <si>
    <t>250/15</t>
  </si>
  <si>
    <t>ТТК 274</t>
  </si>
  <si>
    <t>Ёжики Аппетитные</t>
  </si>
  <si>
    <t>100/50</t>
  </si>
  <si>
    <t>Пюре картофельное</t>
  </si>
  <si>
    <t>Компот из кураги</t>
  </si>
  <si>
    <t>25/15</t>
  </si>
  <si>
    <t>ТТК 357/1</t>
  </si>
  <si>
    <t>Маковый рулетик посыпной</t>
  </si>
  <si>
    <t>95</t>
  </si>
  <si>
    <t>ТТК 89</t>
  </si>
  <si>
    <t>Компот из апельсинов</t>
  </si>
  <si>
    <t>Четверг</t>
  </si>
  <si>
    <t xml:space="preserve">Завтрак </t>
  </si>
  <si>
    <t>Биточки домашние</t>
  </si>
  <si>
    <t>Каша гречневая рассыпчатая</t>
  </si>
  <si>
    <t>Помидоры свежие (доп.гарнир)</t>
  </si>
  <si>
    <t>25</t>
  </si>
  <si>
    <t>Печенье</t>
  </si>
  <si>
    <t>ТТК 243</t>
  </si>
  <si>
    <t>Кисель плодово-ягодный витаминизированный (горячий напиток)</t>
  </si>
  <si>
    <t>Борщ со свежей капустой и картофелем со сметаной, зеленью</t>
  </si>
  <si>
    <t>431/2004</t>
  </si>
  <si>
    <t>Печень по-строгановски</t>
  </si>
  <si>
    <t>Вермишель отварная</t>
  </si>
  <si>
    <t>Сочник с фруктовой начинкой</t>
  </si>
  <si>
    <t>70</t>
  </si>
  <si>
    <t>25/25</t>
  </si>
  <si>
    <t>Кисломолочный напиток "Снежок"</t>
  </si>
  <si>
    <t xml:space="preserve">Сдоба обыкновенная </t>
  </si>
  <si>
    <t>Пятница</t>
  </si>
  <si>
    <t>22</t>
  </si>
  <si>
    <t>278/2022</t>
  </si>
  <si>
    <t>Суп куриный с зеленью</t>
  </si>
  <si>
    <t>ТТК 65</t>
  </si>
  <si>
    <t>Митболлы в томатном соусе</t>
  </si>
  <si>
    <t>45</t>
  </si>
  <si>
    <t>Пирожок печёный сдобный с картофелем, луком</t>
  </si>
  <si>
    <t>Напиток овсяный шоколадный, обогащённый кальцием и витамином В₂</t>
  </si>
  <si>
    <t>Суббота</t>
  </si>
  <si>
    <t>ТТК 99</t>
  </si>
  <si>
    <t>Бефстроганов из куриного филе в сырном соусе</t>
  </si>
  <si>
    <t>ТТК 565</t>
  </si>
  <si>
    <t>Булгур отварной</t>
  </si>
  <si>
    <t>Кекс для детского питания</t>
  </si>
  <si>
    <t>28</t>
  </si>
  <si>
    <t>Тефтели мясные в соусе томатном</t>
  </si>
  <si>
    <t>50</t>
  </si>
  <si>
    <t xml:space="preserve">Печенье </t>
  </si>
  <si>
    <t>ТТК 27</t>
  </si>
  <si>
    <t xml:space="preserve">Хачапури      </t>
  </si>
  <si>
    <t>Кисель плодово-ягодный витаминизированный</t>
  </si>
  <si>
    <t>Вторая  неделя</t>
  </si>
  <si>
    <t xml:space="preserve">Завтрак  </t>
  </si>
  <si>
    <t>ТТК 57</t>
  </si>
  <si>
    <t>Пудинг "Лакомка" с вареньем</t>
  </si>
  <si>
    <t>150/25</t>
  </si>
  <si>
    <t>44</t>
  </si>
  <si>
    <t>Щи из свежей капусты с картофелем, зеленью</t>
  </si>
  <si>
    <t>33</t>
  </si>
  <si>
    <t>Пирожок печёный сдобный с джемом</t>
  </si>
  <si>
    <t>864/2022</t>
  </si>
  <si>
    <t>Блины "Домашние" со сгущённым молоком</t>
  </si>
  <si>
    <t>168/30</t>
  </si>
  <si>
    <t>Пюре фруктовое</t>
  </si>
  <si>
    <t>125</t>
  </si>
  <si>
    <t>177/2004</t>
  </si>
  <si>
    <t>Бульон куриный с гренками, зеленью</t>
  </si>
  <si>
    <t>25/15/250</t>
  </si>
  <si>
    <t>ТТК 270</t>
  </si>
  <si>
    <t>Гороховое пюре</t>
  </si>
  <si>
    <t>180</t>
  </si>
  <si>
    <t>Плов из индейки</t>
  </si>
  <si>
    <t>30</t>
  </si>
  <si>
    <t>Рассольник Ленинградский с зеленью</t>
  </si>
  <si>
    <t>Котлета рыбная</t>
  </si>
  <si>
    <t>ТТК 275</t>
  </si>
  <si>
    <t>Капуста квашенная с маслом растительным, сахаром (доп.гарнир)</t>
  </si>
  <si>
    <t>25/30</t>
  </si>
  <si>
    <t xml:space="preserve">Хачапури   </t>
  </si>
  <si>
    <t>150</t>
  </si>
  <si>
    <t>245/1</t>
  </si>
  <si>
    <t>Кофейный напиток быстрорастворимый</t>
  </si>
  <si>
    <t>Суп картофельный с крупой, с рыбными консервами</t>
  </si>
  <si>
    <t>265</t>
  </si>
  <si>
    <t>Пирожок печёный сдобный с мясом рисом</t>
  </si>
  <si>
    <t>51</t>
  </si>
  <si>
    <t>111/2004</t>
  </si>
  <si>
    <t>Борщ "Сибирский" со сметаной, зеленью</t>
  </si>
  <si>
    <t>ТТК 242</t>
  </si>
  <si>
    <t xml:space="preserve">Филе куриное панированное </t>
  </si>
  <si>
    <t>Напиток овсяный фруктовый "Экзотик"</t>
  </si>
  <si>
    <t>Сыр порционно</t>
  </si>
  <si>
    <t xml:space="preserve">Макаронник с мясом </t>
  </si>
  <si>
    <t>Помидоры свежие (доп. гарнир)</t>
  </si>
  <si>
    <t xml:space="preserve">Фрукты свежие </t>
  </si>
  <si>
    <t>25/18</t>
  </si>
  <si>
    <t>Пирожок печёный сдобный с курагой</t>
  </si>
  <si>
    <t>Третья неделя</t>
  </si>
  <si>
    <t>ТТК 552</t>
  </si>
  <si>
    <t>Индейка с булгуром</t>
  </si>
  <si>
    <t>Помидора свежая (доп.гарнир)</t>
  </si>
  <si>
    <t>ТТК 94</t>
  </si>
  <si>
    <t>Фишболы в сырном соусе</t>
  </si>
  <si>
    <t>19</t>
  </si>
  <si>
    <t>Сдоба обыкновенная</t>
  </si>
  <si>
    <t xml:space="preserve">Жаркое по-домашнему </t>
  </si>
  <si>
    <t>106</t>
  </si>
  <si>
    <t>Какао с молоком</t>
  </si>
  <si>
    <t>Суп картофельный с вермишелью с мясными фрикадельками, зеленью</t>
  </si>
  <si>
    <t>20/250</t>
  </si>
  <si>
    <t xml:space="preserve">Бефстроганов из куриного филе в сырном соусе </t>
  </si>
  <si>
    <t>Рис отварной</t>
  </si>
  <si>
    <t>25/35</t>
  </si>
  <si>
    <t>Биточки "Школьные"</t>
  </si>
  <si>
    <t xml:space="preserve">Запеканка картофельная с мясом </t>
  </si>
  <si>
    <t>Напиток овсяный шоколадный, обогащённый кальцием и витамином В</t>
  </si>
  <si>
    <t>Капуста квашенная с растительным маслом, сахаром (доп. гарнир)</t>
  </si>
  <si>
    <t xml:space="preserve">Хачапури        </t>
  </si>
  <si>
    <t>Четвертая неделя</t>
  </si>
  <si>
    <t>Макароны с сыром</t>
  </si>
  <si>
    <t>Творог с фруктовым наполнителем для детского питания</t>
  </si>
  <si>
    <t>14</t>
  </si>
  <si>
    <t>Суп сырный с гренками, зеленью</t>
  </si>
  <si>
    <t>200/15</t>
  </si>
  <si>
    <t xml:space="preserve">Гуляш из говядины </t>
  </si>
  <si>
    <t>ТТК 12</t>
  </si>
  <si>
    <t xml:space="preserve">Жаркое из индейки </t>
  </si>
  <si>
    <t>211/2022</t>
  </si>
  <si>
    <t>Борщ "Краснодарский со сметаной, зеленью</t>
  </si>
  <si>
    <t>Сок фруктовый</t>
  </si>
  <si>
    <t>Хачапури</t>
  </si>
  <si>
    <t>Кукуруза консервированная (доп. гарнир)</t>
  </si>
  <si>
    <t>25/39</t>
  </si>
  <si>
    <t>ТТК 83</t>
  </si>
  <si>
    <t>Суп Минестроне</t>
  </si>
  <si>
    <t>25/54</t>
  </si>
  <si>
    <t>42,,3</t>
  </si>
  <si>
    <t>Суп из овощей, с зеленью</t>
  </si>
  <si>
    <t>Горошек зелёный консервированный (доп. гарнир)</t>
  </si>
  <si>
    <t>Компот из яблок</t>
  </si>
  <si>
    <t>Итого по меню:</t>
  </si>
  <si>
    <t>среднее за день</t>
  </si>
  <si>
    <t xml:space="preserve">                     Начальник производственно-технологического отдела МБУ "Дирекция по организации питания"  Н.В.Решетникова</t>
  </si>
  <si>
    <t>рж 25</t>
  </si>
  <si>
    <t>рж 20</t>
  </si>
  <si>
    <t>рж30</t>
  </si>
  <si>
    <t>рж 35</t>
  </si>
  <si>
    <t>бат 25</t>
  </si>
  <si>
    <t>39</t>
  </si>
  <si>
    <t>бат 35</t>
  </si>
  <si>
    <t>бат 50</t>
  </si>
  <si>
    <t>25/40</t>
  </si>
  <si>
    <t>25/23</t>
  </si>
  <si>
    <t>йод20</t>
  </si>
  <si>
    <t>25/20</t>
  </si>
  <si>
    <t>20/20</t>
  </si>
  <si>
    <t>29 бат</t>
  </si>
  <si>
    <t>25/29</t>
  </si>
  <si>
    <t>25/50</t>
  </si>
  <si>
    <t>30/40</t>
  </si>
  <si>
    <t>йод 35/50</t>
  </si>
  <si>
    <t>й25/20</t>
  </si>
  <si>
    <t>й25/25</t>
  </si>
  <si>
    <t>й25/30</t>
  </si>
  <si>
    <t>й25/40</t>
  </si>
  <si>
    <t>й45</t>
  </si>
  <si>
    <t>25/45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</si>
</sst>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"/>
  </numFmts>
  <fonts count="38" x14ac:knownFonts="1">
    <font>
      <sz val="11"/>
      <color indexed="64"/>
      <name val="Calibri"/>
    </font>
    <font>
      <sz val="10"/>
      <color indexed="65"/>
      <name val="Calibri"/>
    </font>
    <font>
      <b/>
      <sz val="10"/>
      <color indexed="64"/>
      <name val="Calibri"/>
    </font>
    <font>
      <sz val="10"/>
      <color rgb="FFCC0000"/>
      <name val="Calibri"/>
    </font>
    <font>
      <b/>
      <sz val="10"/>
      <color indexed="65"/>
      <name val="Calibri"/>
    </font>
    <font>
      <i/>
      <sz val="10"/>
      <color indexed="23"/>
      <name val="Calibri"/>
    </font>
    <font>
      <sz val="10"/>
      <color rgb="FF006600"/>
      <name val="Calibri"/>
    </font>
    <font>
      <sz val="18"/>
      <color indexed="64"/>
      <name val="Calibri"/>
    </font>
    <font>
      <sz val="12"/>
      <color indexed="64"/>
      <name val="Calibri"/>
    </font>
    <font>
      <b/>
      <sz val="24"/>
      <color indexed="64"/>
      <name val="Calibri"/>
    </font>
    <font>
      <u/>
      <sz val="10"/>
      <color rgb="FF0000EE"/>
      <name val="Calibri"/>
    </font>
    <font>
      <sz val="10"/>
      <color rgb="FF996600"/>
      <name val="Calibri"/>
    </font>
    <font>
      <sz val="10"/>
      <color indexed="63"/>
      <name val="Calibri"/>
    </font>
    <font>
      <sz val="10"/>
      <color indexed="64"/>
      <name val="Times New Roman"/>
    </font>
    <font>
      <b/>
      <sz val="10"/>
      <color indexed="64"/>
      <name val="Times New Roman"/>
    </font>
    <font>
      <sz val="7"/>
      <color indexed="64"/>
      <name val="Times New Roman"/>
    </font>
    <font>
      <sz val="12"/>
      <color indexed="64"/>
      <name val="Times New Roman"/>
    </font>
    <font>
      <sz val="9"/>
      <color indexed="64"/>
      <name val="Times New Roman"/>
    </font>
    <font>
      <sz val="14"/>
      <color indexed="64"/>
      <name val="Times New Roman"/>
    </font>
    <font>
      <sz val="8"/>
      <color indexed="64"/>
      <name val="Times New Roman"/>
    </font>
    <font>
      <b/>
      <i/>
      <sz val="10"/>
      <color rgb="FF7030A0"/>
      <name val="Times New Roman"/>
    </font>
    <font>
      <b/>
      <sz val="10"/>
      <color indexed="17"/>
      <name val="Times New Roman"/>
    </font>
    <font>
      <b/>
      <sz val="10"/>
      <color indexed="2"/>
      <name val="Times New Roman"/>
    </font>
    <font>
      <sz val="10"/>
      <name val="Times New Roman"/>
    </font>
    <font>
      <b/>
      <sz val="10"/>
      <name val="Times New Roman"/>
    </font>
    <font>
      <b/>
      <i/>
      <sz val="10"/>
      <name val="Times New Roman"/>
    </font>
    <font>
      <b/>
      <sz val="10"/>
      <color rgb="FFCE181E"/>
      <name val="Times New Roman"/>
    </font>
    <font>
      <sz val="14"/>
      <name val="Times New Roman"/>
    </font>
    <font>
      <sz val="11"/>
      <name val="Calibri"/>
    </font>
    <font>
      <b/>
      <i/>
      <sz val="10"/>
      <color indexed="64"/>
      <name val="Times New Roman"/>
    </font>
    <font>
      <b/>
      <i/>
      <sz val="10"/>
      <color rgb="FF0070C0"/>
      <name val="Times New Roman"/>
    </font>
    <font>
      <b/>
      <sz val="10"/>
      <color rgb="FF0070C0"/>
      <name val="Times New Roman"/>
    </font>
    <font>
      <sz val="11"/>
      <color indexed="64"/>
      <name val="Times New Roman"/>
    </font>
    <font>
      <sz val="10"/>
      <color rgb="FF7030A0"/>
      <name val="Times New Roman"/>
    </font>
    <font>
      <sz val="10"/>
      <color indexed="2"/>
      <name val="Times New Roman"/>
    </font>
    <font>
      <i/>
      <sz val="10"/>
      <color indexed="64"/>
      <name val="Times New Roman"/>
    </font>
    <font>
      <i/>
      <sz val="10"/>
      <color indexed="2"/>
      <name val="Times New Roman"/>
    </font>
    <font>
      <sz val="11"/>
      <color indexed="64"/>
      <name val="Calibri"/>
    </font>
  </fonts>
  <fills count="14">
    <fill>
      <patternFill patternType="none"/>
    </fill>
    <fill>
      <patternFill patternType="gray125"/>
    </fill>
    <fill>
      <patternFill patternType="solid">
        <bgColor indexed="18"/>
      </patternFill>
    </fill>
    <fill>
      <patternFill patternType="solid">
        <fgColor indexed="23"/>
        <bgColor rgb="FFA6A6A6"/>
      </patternFill>
    </fill>
    <fill>
      <patternFill patternType="solid">
        <fgColor indexed="23"/>
        <bgColor rgb="FF3465A4"/>
      </patternFill>
    </fill>
    <fill>
      <patternFill patternType="solid">
        <fgColor rgb="FFDDDDDD"/>
        <bgColor rgb="FFFFCCCC"/>
      </patternFill>
    </fill>
    <fill>
      <patternFill patternType="solid">
        <fgColor rgb="FFFFCCCC"/>
        <bgColor rgb="FFDDDDDD"/>
      </patternFill>
    </fill>
    <fill>
      <patternFill patternType="solid">
        <fgColor rgb="FFCC0000"/>
        <bgColor rgb="FFCE181E"/>
      </patternFill>
    </fill>
    <fill>
      <patternFill patternType="solid">
        <fgColor rgb="FFCC0000"/>
        <bgColor indexed="25"/>
      </patternFill>
    </fill>
    <fill>
      <patternFill patternType="solid">
        <fgColor indexed="42"/>
        <bgColor indexed="27"/>
      </patternFill>
    </fill>
    <fill>
      <patternFill patternType="solid">
        <fgColor indexed="26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26"/>
      </patternFill>
    </fill>
    <fill>
      <patternFill patternType="solid">
        <fgColor indexed="5"/>
        <bgColor indexed="5"/>
      </patternFill>
    </fill>
  </fills>
  <borders count="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3">
    <xf numFmtId="0" fontId="0" fillId="0" borderId="0"/>
    <xf numFmtId="0" fontId="1" fillId="2" borderId="0"/>
    <xf numFmtId="0" fontId="1" fillId="2" borderId="0"/>
    <xf numFmtId="0" fontId="1" fillId="3" borderId="0"/>
    <xf numFmtId="0" fontId="1" fillId="3" borderId="0"/>
    <xf numFmtId="0" fontId="1" fillId="4" borderId="0"/>
    <xf numFmtId="0" fontId="1" fillId="3" borderId="0"/>
    <xf numFmtId="0" fontId="1" fillId="3" borderId="0"/>
    <xf numFmtId="0" fontId="1" fillId="4" borderId="0"/>
    <xf numFmtId="0" fontId="2" fillId="5" borderId="0"/>
    <xf numFmtId="0" fontId="2" fillId="5" borderId="0"/>
    <xf numFmtId="0" fontId="2" fillId="0" borderId="0"/>
    <xf numFmtId="0" fontId="2" fillId="0" borderId="0"/>
    <xf numFmtId="0" fontId="3" fillId="6" borderId="0"/>
    <xf numFmtId="0" fontId="3" fillId="6" borderId="0"/>
    <xf numFmtId="0" fontId="4" fillId="7" borderId="0"/>
    <xf numFmtId="0" fontId="4" fillId="7" borderId="0"/>
    <xf numFmtId="0" fontId="4" fillId="8" borderId="0"/>
    <xf numFmtId="0" fontId="4" fillId="7" borderId="0"/>
    <xf numFmtId="0" fontId="4" fillId="7" borderId="0"/>
    <xf numFmtId="0" fontId="4" fillId="8" borderId="0"/>
    <xf numFmtId="0" fontId="5" fillId="0" borderId="0"/>
    <xf numFmtId="0" fontId="5" fillId="0" borderId="0"/>
    <xf numFmtId="0" fontId="6" fillId="9" borderId="0"/>
    <xf numFmtId="0" fontId="6" fillId="9" borderId="0"/>
    <xf numFmtId="0" fontId="7" fillId="0" borderId="0"/>
    <xf numFmtId="0" fontId="7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10" fillId="0" borderId="0"/>
    <xf numFmtId="0" fontId="10" fillId="0" borderId="0"/>
    <xf numFmtId="0" fontId="11" fillId="10" borderId="0"/>
    <xf numFmtId="0" fontId="11" fillId="10" borderId="0"/>
    <xf numFmtId="0" fontId="12" fillId="10" borderId="1"/>
    <xf numFmtId="0" fontId="12" fillId="10" borderId="1"/>
    <xf numFmtId="0" fontId="37" fillId="0" borderId="0"/>
    <xf numFmtId="0" fontId="37" fillId="0" borderId="0"/>
    <xf numFmtId="0" fontId="37" fillId="0" borderId="0"/>
    <xf numFmtId="0" fontId="37" fillId="0" borderId="0"/>
    <xf numFmtId="0" fontId="3" fillId="0" borderId="0"/>
    <xf numFmtId="0" fontId="3" fillId="0" borderId="0"/>
  </cellStyleXfs>
  <cellXfs count="86">
    <xf numFmtId="0" fontId="0" fillId="0" borderId="0" xfId="0"/>
    <xf numFmtId="0" fontId="13" fillId="11" borderId="0" xfId="0" applyFont="1" applyFill="1" applyAlignment="1">
      <alignment vertical="center" wrapText="1"/>
    </xf>
    <xf numFmtId="0" fontId="14" fillId="11" borderId="0" xfId="0" applyFont="1" applyFill="1" applyAlignment="1">
      <alignment horizontal="center" vertical="center" wrapText="1"/>
    </xf>
    <xf numFmtId="164" fontId="13" fillId="11" borderId="0" xfId="0" applyNumberFormat="1" applyFont="1" applyFill="1" applyAlignment="1">
      <alignment vertical="center" wrapText="1"/>
    </xf>
    <xf numFmtId="1" fontId="13" fillId="11" borderId="0" xfId="0" applyNumberFormat="1" applyFont="1" applyFill="1" applyAlignment="1">
      <alignment vertical="center" wrapText="1"/>
    </xf>
    <xf numFmtId="0" fontId="0" fillId="11" borderId="0" xfId="0" applyFill="1"/>
    <xf numFmtId="0" fontId="13" fillId="11" borderId="2" xfId="0" applyFont="1" applyFill="1" applyBorder="1" applyAlignment="1">
      <alignment horizontal="center" vertical="center" wrapText="1"/>
    </xf>
    <xf numFmtId="164" fontId="16" fillId="11" borderId="2" xfId="0" applyNumberFormat="1" applyFont="1" applyFill="1" applyBorder="1" applyAlignment="1">
      <alignment horizontal="center" vertical="center" wrapText="1"/>
    </xf>
    <xf numFmtId="1" fontId="16" fillId="11" borderId="2" xfId="0" applyNumberFormat="1" applyFont="1" applyFill="1" applyBorder="1" applyAlignment="1">
      <alignment horizontal="center" vertical="center" wrapText="1"/>
    </xf>
    <xf numFmtId="0" fontId="18" fillId="11" borderId="0" xfId="0" applyFont="1" applyFill="1" applyAlignment="1">
      <alignment vertical="center" wrapText="1"/>
    </xf>
    <xf numFmtId="164" fontId="19" fillId="11" borderId="2" xfId="0" applyNumberFormat="1" applyFont="1" applyFill="1" applyBorder="1" applyAlignment="1">
      <alignment horizontal="center" vertical="center" wrapText="1"/>
    </xf>
    <xf numFmtId="164" fontId="8" fillId="11" borderId="2" xfId="0" applyNumberFormat="1" applyFont="1" applyFill="1" applyBorder="1" applyAlignment="1">
      <alignment horizontal="center" vertical="center" wrapText="1"/>
    </xf>
    <xf numFmtId="49" fontId="13" fillId="11" borderId="2" xfId="0" applyNumberFormat="1" applyFont="1" applyFill="1" applyBorder="1" applyAlignment="1">
      <alignment vertical="center" wrapText="1"/>
    </xf>
    <xf numFmtId="0" fontId="20" fillId="11" borderId="2" xfId="0" applyFont="1" applyFill="1" applyBorder="1" applyAlignment="1">
      <alignment horizontal="center" vertical="center" wrapText="1"/>
    </xf>
    <xf numFmtId="164" fontId="13" fillId="11" borderId="2" xfId="0" applyNumberFormat="1" applyFont="1" applyFill="1" applyBorder="1" applyAlignment="1">
      <alignment horizontal="center" vertical="center" wrapText="1"/>
    </xf>
    <xf numFmtId="1" fontId="13" fillId="11" borderId="2" xfId="0" applyNumberFormat="1" applyFont="1" applyFill="1" applyBorder="1" applyAlignment="1">
      <alignment horizontal="center" vertical="center" wrapText="1"/>
    </xf>
    <xf numFmtId="0" fontId="13" fillId="11" borderId="2" xfId="0" applyFont="1" applyFill="1" applyBorder="1" applyAlignment="1">
      <alignment vertical="center" wrapText="1"/>
    </xf>
    <xf numFmtId="0" fontId="21" fillId="11" borderId="2" xfId="0" applyFont="1" applyFill="1" applyBorder="1" applyAlignment="1">
      <alignment horizontal="center" vertical="center" wrapText="1"/>
    </xf>
    <xf numFmtId="0" fontId="22" fillId="11" borderId="2" xfId="0" applyFont="1" applyFill="1" applyBorder="1" applyAlignment="1">
      <alignment horizontal="left" vertical="center" wrapText="1"/>
    </xf>
    <xf numFmtId="49" fontId="14" fillId="11" borderId="2" xfId="0" applyNumberFormat="1" applyFont="1" applyFill="1" applyBorder="1" applyAlignment="1">
      <alignment horizontal="center" vertical="center" wrapText="1"/>
    </xf>
    <xf numFmtId="0" fontId="23" fillId="11" borderId="2" xfId="0" applyFont="1" applyFill="1" applyBorder="1" applyAlignment="1">
      <alignment horizontal="center" vertical="center" wrapText="1"/>
    </xf>
    <xf numFmtId="0" fontId="23" fillId="11" borderId="2" xfId="0" applyFont="1" applyFill="1" applyBorder="1" applyAlignment="1">
      <alignment horizontal="left" vertical="center" wrapText="1"/>
    </xf>
    <xf numFmtId="49" fontId="24" fillId="11" borderId="2" xfId="0" applyNumberFormat="1" applyFont="1" applyFill="1" applyBorder="1" applyAlignment="1">
      <alignment horizontal="center" vertical="center" wrapText="1"/>
    </xf>
    <xf numFmtId="164" fontId="23" fillId="11" borderId="2" xfId="0" applyNumberFormat="1" applyFont="1" applyFill="1" applyBorder="1" applyAlignment="1">
      <alignment horizontal="center" vertical="center" wrapText="1"/>
    </xf>
    <xf numFmtId="1" fontId="23" fillId="11" borderId="2" xfId="0" applyNumberFormat="1" applyFont="1" applyFill="1" applyBorder="1" applyAlignment="1">
      <alignment horizontal="center" vertical="center" wrapText="1"/>
    </xf>
    <xf numFmtId="0" fontId="13" fillId="11" borderId="2" xfId="0" applyFont="1" applyFill="1" applyBorder="1" applyAlignment="1">
      <alignment horizontal="left" vertical="center" wrapText="1"/>
    </xf>
    <xf numFmtId="0" fontId="25" fillId="11" borderId="2" xfId="0" applyFont="1" applyFill="1" applyBorder="1" applyAlignment="1">
      <alignment horizontal="left" vertical="center" wrapText="1"/>
    </xf>
    <xf numFmtId="49" fontId="26" fillId="11" borderId="2" xfId="0" applyNumberFormat="1" applyFont="1" applyFill="1" applyBorder="1" applyAlignment="1">
      <alignment horizontal="center" vertical="center" wrapText="1"/>
    </xf>
    <xf numFmtId="164" fontId="14" fillId="11" borderId="2" xfId="0" applyNumberFormat="1" applyFont="1" applyFill="1" applyBorder="1" applyAlignment="1">
      <alignment horizontal="center" vertical="center" wrapText="1"/>
    </xf>
    <xf numFmtId="1" fontId="14" fillId="11" borderId="2" xfId="0" applyNumberFormat="1" applyFont="1" applyFill="1" applyBorder="1" applyAlignment="1">
      <alignment horizontal="center" vertical="center" wrapText="1"/>
    </xf>
    <xf numFmtId="49" fontId="13" fillId="11" borderId="2" xfId="0" applyNumberFormat="1" applyFont="1" applyFill="1" applyBorder="1" applyAlignment="1">
      <alignment horizontal="left" vertical="center" wrapText="1"/>
    </xf>
    <xf numFmtId="0" fontId="23" fillId="11" borderId="2" xfId="0" applyFont="1" applyFill="1" applyBorder="1" applyAlignment="1">
      <alignment vertical="center" wrapText="1"/>
    </xf>
    <xf numFmtId="0" fontId="23" fillId="11" borderId="0" xfId="0" applyFont="1" applyFill="1" applyAlignment="1">
      <alignment vertical="center" wrapText="1"/>
    </xf>
    <xf numFmtId="0" fontId="27" fillId="11" borderId="0" xfId="0" applyFont="1" applyFill="1" applyAlignment="1">
      <alignment vertical="center" wrapText="1"/>
    </xf>
    <xf numFmtId="0" fontId="28" fillId="11" borderId="0" xfId="0" applyFont="1" applyFill="1"/>
    <xf numFmtId="0" fontId="29" fillId="11" borderId="2" xfId="0" applyFont="1" applyFill="1" applyBorder="1" applyAlignment="1">
      <alignment horizontal="left" vertical="center" wrapText="1"/>
    </xf>
    <xf numFmtId="49" fontId="23" fillId="11" borderId="2" xfId="0" applyNumberFormat="1" applyFont="1" applyFill="1" applyBorder="1" applyAlignment="1">
      <alignment horizontal="left" vertical="center" wrapText="1"/>
    </xf>
    <xf numFmtId="0" fontId="30" fillId="11" borderId="2" xfId="0" applyFont="1" applyFill="1" applyBorder="1" applyAlignment="1">
      <alignment horizontal="left" vertical="center" wrapText="1"/>
    </xf>
    <xf numFmtId="164" fontId="31" fillId="11" borderId="2" xfId="0" applyNumberFormat="1" applyFont="1" applyFill="1" applyBorder="1" applyAlignment="1">
      <alignment horizontal="center" vertical="center" wrapText="1"/>
    </xf>
    <xf numFmtId="1" fontId="31" fillId="11" borderId="2" xfId="0" applyNumberFormat="1" applyFont="1" applyFill="1" applyBorder="1" applyAlignment="1">
      <alignment horizontal="center" vertical="center" wrapText="1"/>
    </xf>
    <xf numFmtId="49" fontId="23" fillId="11" borderId="2" xfId="0" applyNumberFormat="1" applyFont="1" applyFill="1" applyBorder="1" applyAlignment="1">
      <alignment vertical="center" wrapText="1"/>
    </xf>
    <xf numFmtId="165" fontId="24" fillId="11" borderId="2" xfId="0" applyNumberFormat="1" applyFont="1" applyFill="1" applyBorder="1" applyAlignment="1">
      <alignment horizontal="center" vertical="center" wrapText="1"/>
    </xf>
    <xf numFmtId="49" fontId="23" fillId="11" borderId="2" xfId="0" applyNumberFormat="1" applyFont="1" applyFill="1" applyBorder="1" applyAlignment="1">
      <alignment horizontal="center" vertical="center" wrapText="1"/>
    </xf>
    <xf numFmtId="0" fontId="30" fillId="11" borderId="2" xfId="0" applyFont="1" applyFill="1" applyBorder="1" applyAlignment="1">
      <alignment vertical="center" wrapText="1"/>
    </xf>
    <xf numFmtId="1" fontId="24" fillId="11" borderId="2" xfId="0" applyNumberFormat="1" applyFont="1" applyFill="1" applyBorder="1" applyAlignment="1">
      <alignment horizontal="center" vertical="center" wrapText="1"/>
    </xf>
    <xf numFmtId="2" fontId="23" fillId="11" borderId="2" xfId="0" applyNumberFormat="1" applyFont="1" applyFill="1" applyBorder="1" applyAlignment="1">
      <alignment horizontal="center" vertical="center" wrapText="1"/>
    </xf>
    <xf numFmtId="0" fontId="32" fillId="11" borderId="0" xfId="0" applyFont="1" applyFill="1" applyAlignment="1">
      <alignment vertical="center" wrapText="1"/>
    </xf>
    <xf numFmtId="49" fontId="22" fillId="11" borderId="2" xfId="0" applyNumberFormat="1" applyFont="1" applyFill="1" applyBorder="1" applyAlignment="1">
      <alignment horizontal="center" vertical="center" wrapText="1"/>
    </xf>
    <xf numFmtId="164" fontId="24" fillId="11" borderId="2" xfId="0" applyNumberFormat="1" applyFont="1" applyFill="1" applyBorder="1" applyAlignment="1">
      <alignment horizontal="center" vertical="center" wrapText="1"/>
    </xf>
    <xf numFmtId="1" fontId="22" fillId="11" borderId="2" xfId="0" applyNumberFormat="1" applyFont="1" applyFill="1" applyBorder="1" applyAlignment="1">
      <alignment horizontal="center" vertical="center" wrapText="1"/>
    </xf>
    <xf numFmtId="0" fontId="33" fillId="11" borderId="2" xfId="0" applyFont="1" applyFill="1" applyBorder="1" applyAlignment="1">
      <alignment horizontal="center" vertical="center" wrapText="1"/>
    </xf>
    <xf numFmtId="0" fontId="13" fillId="12" borderId="0" xfId="0" applyFont="1" applyFill="1" applyAlignment="1">
      <alignment vertical="center" wrapText="1"/>
    </xf>
    <xf numFmtId="0" fontId="0" fillId="12" borderId="0" xfId="0" applyFill="1"/>
    <xf numFmtId="0" fontId="26" fillId="11" borderId="2" xfId="0" applyFont="1" applyFill="1" applyBorder="1" applyAlignment="1">
      <alignment horizontal="center" vertical="center" wrapText="1"/>
    </xf>
    <xf numFmtId="2" fontId="13" fillId="11" borderId="2" xfId="0" applyNumberFormat="1" applyFont="1" applyFill="1" applyBorder="1" applyAlignment="1">
      <alignment horizontal="center" vertical="center" wrapText="1"/>
    </xf>
    <xf numFmtId="0" fontId="34" fillId="11" borderId="2" xfId="0" applyFont="1" applyFill="1" applyBorder="1" applyAlignment="1">
      <alignment horizontal="center" vertical="center" wrapText="1"/>
    </xf>
    <xf numFmtId="164" fontId="34" fillId="11" borderId="2" xfId="0" applyNumberFormat="1" applyFont="1" applyFill="1" applyBorder="1" applyAlignment="1">
      <alignment horizontal="center" vertical="center" wrapText="1"/>
    </xf>
    <xf numFmtId="1" fontId="34" fillId="11" borderId="2" xfId="0" applyNumberFormat="1" applyFont="1" applyFill="1" applyBorder="1" applyAlignment="1">
      <alignment horizontal="center" vertical="center" wrapText="1"/>
    </xf>
    <xf numFmtId="49" fontId="30" fillId="11" borderId="2" xfId="0" applyNumberFormat="1" applyFont="1" applyFill="1" applyBorder="1" applyAlignment="1">
      <alignment horizontal="center" vertical="center" wrapText="1"/>
    </xf>
    <xf numFmtId="2" fontId="31" fillId="11" borderId="2" xfId="0" applyNumberFormat="1" applyFont="1" applyFill="1" applyBorder="1" applyAlignment="1">
      <alignment horizontal="center" vertical="center" wrapText="1"/>
    </xf>
    <xf numFmtId="164" fontId="35" fillId="11" borderId="2" xfId="0" applyNumberFormat="1" applyFont="1" applyFill="1" applyBorder="1" applyAlignment="1">
      <alignment horizontal="center" vertical="center" wrapText="1"/>
    </xf>
    <xf numFmtId="1" fontId="35" fillId="11" borderId="2" xfId="0" applyNumberFormat="1" applyFont="1" applyFill="1" applyBorder="1" applyAlignment="1">
      <alignment horizontal="center" vertical="center" wrapText="1"/>
    </xf>
    <xf numFmtId="0" fontId="34" fillId="11" borderId="2" xfId="0" applyFont="1" applyFill="1" applyBorder="1" applyAlignment="1">
      <alignment vertical="center" wrapText="1"/>
    </xf>
    <xf numFmtId="164" fontId="36" fillId="11" borderId="2" xfId="0" applyNumberFormat="1" applyFont="1" applyFill="1" applyBorder="1" applyAlignment="1">
      <alignment horizontal="center" vertical="center" wrapText="1"/>
    </xf>
    <xf numFmtId="1" fontId="36" fillId="11" borderId="2" xfId="0" applyNumberFormat="1" applyFont="1" applyFill="1" applyBorder="1" applyAlignment="1">
      <alignment horizontal="center" vertical="center" wrapText="1"/>
    </xf>
    <xf numFmtId="49" fontId="24" fillId="12" borderId="3" xfId="0" applyNumberFormat="1" applyFont="1" applyFill="1" applyBorder="1" applyAlignment="1">
      <alignment horizontal="center" vertical="center" wrapText="1"/>
    </xf>
    <xf numFmtId="164" fontId="13" fillId="12" borderId="3" xfId="0" applyNumberFormat="1" applyFont="1" applyFill="1" applyBorder="1" applyAlignment="1">
      <alignment horizontal="center" vertical="center" wrapText="1"/>
    </xf>
    <xf numFmtId="1" fontId="13" fillId="12" borderId="3" xfId="0" applyNumberFormat="1" applyFont="1" applyFill="1" applyBorder="1" applyAlignment="1">
      <alignment horizontal="center" vertical="center" wrapText="1"/>
    </xf>
    <xf numFmtId="2" fontId="13" fillId="12" borderId="3" xfId="0" applyNumberFormat="1" applyFont="1" applyFill="1" applyBorder="1" applyAlignment="1">
      <alignment horizontal="center" vertical="center" wrapText="1"/>
    </xf>
    <xf numFmtId="49" fontId="24" fillId="12" borderId="0" xfId="0" applyNumberFormat="1" applyFont="1" applyFill="1" applyAlignment="1">
      <alignment horizontal="center" vertical="center" wrapText="1"/>
    </xf>
    <xf numFmtId="164" fontId="13" fillId="12" borderId="0" xfId="0" applyNumberFormat="1" applyFont="1" applyFill="1" applyAlignment="1">
      <alignment horizontal="center" vertical="center" wrapText="1"/>
    </xf>
    <xf numFmtId="49" fontId="14" fillId="0" borderId="2" xfId="0" applyNumberFormat="1" applyFont="1" applyBorder="1" applyAlignment="1">
      <alignment horizontal="center" vertical="center" wrapText="1"/>
    </xf>
    <xf numFmtId="164" fontId="13" fillId="0" borderId="2" xfId="0" applyNumberFormat="1" applyFont="1" applyBorder="1" applyAlignment="1">
      <alignment horizontal="center" vertical="center" wrapText="1"/>
    </xf>
    <xf numFmtId="1" fontId="13" fillId="0" borderId="2" xfId="0" applyNumberFormat="1" applyFont="1" applyBorder="1" applyAlignment="1">
      <alignment horizontal="center" vertical="center" wrapText="1"/>
    </xf>
    <xf numFmtId="2" fontId="13" fillId="0" borderId="2" xfId="0" applyNumberFormat="1" applyFont="1" applyBorder="1" applyAlignment="1">
      <alignment horizontal="center" vertical="center" wrapText="1"/>
    </xf>
    <xf numFmtId="49" fontId="14" fillId="0" borderId="0" xfId="0" applyNumberFormat="1" applyFont="1" applyAlignment="1">
      <alignment horizontal="center" vertical="center" wrapText="1"/>
    </xf>
    <xf numFmtId="164" fontId="13" fillId="0" borderId="0" xfId="0" applyNumberFormat="1" applyFont="1" applyAlignment="1">
      <alignment horizontal="center" vertical="center" wrapText="1"/>
    </xf>
    <xf numFmtId="164" fontId="0" fillId="0" borderId="0" xfId="0" applyNumberFormat="1"/>
    <xf numFmtId="0" fontId="0" fillId="13" borderId="0" xfId="0" applyFill="1"/>
    <xf numFmtId="49" fontId="15" fillId="11" borderId="2" xfId="0" applyNumberFormat="1" applyFont="1" applyFill="1" applyBorder="1" applyAlignment="1">
      <alignment horizontal="center" vertical="center" wrapText="1"/>
    </xf>
    <xf numFmtId="0" fontId="16" fillId="11" borderId="2" xfId="0" applyFont="1" applyFill="1" applyBorder="1" applyAlignment="1">
      <alignment horizontal="center" vertical="center" wrapText="1"/>
    </xf>
    <xf numFmtId="0" fontId="13" fillId="11" borderId="2" xfId="0" applyFont="1" applyFill="1" applyBorder="1" applyAlignment="1">
      <alignment horizontal="center" vertical="center" wrapText="1"/>
    </xf>
    <xf numFmtId="164" fontId="16" fillId="11" borderId="2" xfId="0" applyNumberFormat="1" applyFont="1" applyFill="1" applyBorder="1" applyAlignment="1">
      <alignment horizontal="center" vertical="center" wrapText="1"/>
    </xf>
    <xf numFmtId="1" fontId="17" fillId="11" borderId="2" xfId="0" applyNumberFormat="1" applyFont="1" applyFill="1" applyBorder="1" applyAlignment="1">
      <alignment horizontal="center" vertical="center" wrapText="1"/>
    </xf>
    <xf numFmtId="1" fontId="16" fillId="11" borderId="2" xfId="0" applyNumberFormat="1" applyFont="1" applyFill="1" applyBorder="1" applyAlignment="1">
      <alignment horizontal="center" vertical="center" wrapText="1"/>
    </xf>
    <xf numFmtId="0" fontId="32" fillId="11" borderId="0" xfId="0" applyFont="1" applyFill="1" applyAlignment="1">
      <alignment horizontal="center" vertical="center" wrapText="1"/>
    </xf>
  </cellXfs>
  <cellStyles count="43">
    <cellStyle name="Accent 1 1" xfId="1"/>
    <cellStyle name="Accent 1 2" xfId="2"/>
    <cellStyle name="Accent 2 1" xfId="3"/>
    <cellStyle name="Accent 2 1 2" xfId="4"/>
    <cellStyle name="Accent 2 1 3" xfId="5"/>
    <cellStyle name="Accent 2 2" xfId="6"/>
    <cellStyle name="Accent 2 2 2" xfId="7"/>
    <cellStyle name="Accent 2 2 3" xfId="8"/>
    <cellStyle name="Accent 3 1" xfId="9"/>
    <cellStyle name="Accent 3 2" xfId="10"/>
    <cellStyle name="Accent 4" xfId="11"/>
    <cellStyle name="Accent 5" xfId="12"/>
    <cellStyle name="Bad 1" xfId="13"/>
    <cellStyle name="Bad 2" xfId="14"/>
    <cellStyle name="Error 1" xfId="15"/>
    <cellStyle name="Error 1 2" xfId="16"/>
    <cellStyle name="Error 1 3" xfId="17"/>
    <cellStyle name="Error 2" xfId="18"/>
    <cellStyle name="Error 2 2" xfId="19"/>
    <cellStyle name="Error 2 3" xfId="20"/>
    <cellStyle name="Footnote 1" xfId="21"/>
    <cellStyle name="Footnote 2" xfId="22"/>
    <cellStyle name="Good 1" xfId="23"/>
    <cellStyle name="Good 2" xfId="24"/>
    <cellStyle name="Heading 1 1" xfId="25"/>
    <cellStyle name="Heading 1 2" xfId="26"/>
    <cellStyle name="Heading 2 1" xfId="27"/>
    <cellStyle name="Heading 2 2" xfId="28"/>
    <cellStyle name="Heading 3" xfId="29"/>
    <cellStyle name="Heading 4" xfId="30"/>
    <cellStyle name="Hyperlink 1" xfId="31"/>
    <cellStyle name="Hyperlink 2" xfId="32"/>
    <cellStyle name="Neutral 1" xfId="33"/>
    <cellStyle name="Neutral 2" xfId="34"/>
    <cellStyle name="Note 1" xfId="35"/>
    <cellStyle name="Note 2" xfId="36"/>
    <cellStyle name="Status 1" xfId="37"/>
    <cellStyle name="Status 2" xfId="38"/>
    <cellStyle name="Text 1" xfId="39"/>
    <cellStyle name="Text 2" xfId="40"/>
    <cellStyle name="Warning 1" xfId="41"/>
    <cellStyle name="Warning 2" xfId="4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W505"/>
  <sheetViews>
    <sheetView tabSelected="1" zoomScale="90" workbookViewId="0">
      <selection activeCell="A40" sqref="A40"/>
    </sheetView>
  </sheetViews>
  <sheetFormatPr defaultColWidth="8" defaultRowHeight="12.75" customHeight="1" x14ac:dyDescent="0.25"/>
  <cols>
    <col min="1" max="1" width="8.7109375" style="1" customWidth="1"/>
    <col min="2" max="2" width="64" style="1" customWidth="1"/>
    <col min="3" max="3" width="9.28515625" style="2" customWidth="1"/>
    <col min="4" max="4" width="6.7109375" style="3" customWidth="1"/>
    <col min="5" max="5" width="7.28515625" style="3" customWidth="1"/>
    <col min="6" max="6" width="8.42578125" style="3" customWidth="1"/>
    <col min="7" max="7" width="8" style="4" customWidth="1"/>
    <col min="8" max="8" width="6.42578125" style="4" customWidth="1"/>
    <col min="9" max="9" width="5.28515625" style="4" customWidth="1"/>
    <col min="10" max="10" width="6.85546875" style="4" customWidth="1"/>
    <col min="11" max="11" width="6.28515625" style="3" customWidth="1"/>
    <col min="12" max="12" width="6.140625" style="3" customWidth="1"/>
    <col min="13" max="13" width="7" style="3" customWidth="1"/>
    <col min="14" max="14" width="7.140625" style="3" customWidth="1"/>
    <col min="15" max="224" width="8" style="1" customWidth="1"/>
    <col min="225" max="257" width="8" style="5" customWidth="1"/>
  </cols>
  <sheetData>
    <row r="1" spans="1:225" ht="12.75" customHeight="1" x14ac:dyDescent="0.25">
      <c r="A1" s="79" t="s">
        <v>0</v>
      </c>
      <c r="B1" s="80" t="s">
        <v>1</v>
      </c>
      <c r="C1" s="81" t="s">
        <v>2</v>
      </c>
      <c r="D1" s="82" t="s">
        <v>3</v>
      </c>
      <c r="E1" s="82"/>
      <c r="F1" s="82"/>
      <c r="G1" s="83" t="s">
        <v>4</v>
      </c>
      <c r="H1" s="84" t="s">
        <v>5</v>
      </c>
      <c r="I1" s="84"/>
      <c r="J1" s="84"/>
      <c r="K1" s="84"/>
      <c r="L1" s="82" t="s">
        <v>6</v>
      </c>
      <c r="M1" s="82"/>
      <c r="N1" s="82"/>
      <c r="O1" s="9"/>
    </row>
    <row r="2" spans="1:225" ht="34.15" customHeight="1" x14ac:dyDescent="0.25">
      <c r="A2" s="79"/>
      <c r="B2" s="80"/>
      <c r="C2" s="81"/>
      <c r="D2" s="7" t="s">
        <v>7</v>
      </c>
      <c r="E2" s="7" t="s">
        <v>8</v>
      </c>
      <c r="F2" s="10" t="s">
        <v>9</v>
      </c>
      <c r="G2" s="83"/>
      <c r="H2" s="8" t="s">
        <v>10</v>
      </c>
      <c r="I2" s="8" t="s">
        <v>11</v>
      </c>
      <c r="J2" s="8" t="s">
        <v>12</v>
      </c>
      <c r="K2" s="7" t="s">
        <v>13</v>
      </c>
      <c r="L2" s="11" t="s">
        <v>14</v>
      </c>
      <c r="M2" s="7" t="s">
        <v>15</v>
      </c>
      <c r="N2" s="7" t="s">
        <v>16</v>
      </c>
      <c r="O2" s="9"/>
    </row>
    <row r="3" spans="1:225" ht="12" customHeight="1" x14ac:dyDescent="0.25">
      <c r="A3" s="12"/>
      <c r="B3" s="13" t="s">
        <v>17</v>
      </c>
      <c r="C3" s="6"/>
      <c r="D3" s="14"/>
      <c r="E3" s="14"/>
      <c r="F3" s="14"/>
      <c r="G3" s="15"/>
      <c r="H3" s="15"/>
      <c r="I3" s="15"/>
      <c r="J3" s="15"/>
      <c r="K3" s="14"/>
      <c r="L3" s="14"/>
      <c r="M3" s="14"/>
      <c r="N3" s="14"/>
      <c r="O3" s="9"/>
    </row>
    <row r="4" spans="1:225" ht="12" customHeight="1" x14ac:dyDescent="0.25">
      <c r="A4" s="16"/>
      <c r="B4" s="17" t="s">
        <v>18</v>
      </c>
      <c r="C4" s="6"/>
      <c r="D4" s="14"/>
      <c r="E4" s="14"/>
      <c r="F4" s="14"/>
      <c r="G4" s="15"/>
      <c r="H4" s="15"/>
      <c r="I4" s="15"/>
      <c r="J4" s="15"/>
      <c r="K4" s="14"/>
      <c r="L4" s="14"/>
      <c r="M4" s="14"/>
      <c r="N4" s="14"/>
      <c r="O4" s="9"/>
    </row>
    <row r="5" spans="1:225" ht="12" customHeight="1" x14ac:dyDescent="0.25">
      <c r="A5" s="6"/>
      <c r="B5" s="18" t="s">
        <v>19</v>
      </c>
      <c r="C5" s="19"/>
      <c r="D5" s="14"/>
      <c r="E5" s="14"/>
      <c r="F5" s="14"/>
      <c r="G5" s="15"/>
      <c r="H5" s="15"/>
      <c r="I5" s="15"/>
      <c r="J5" s="15"/>
      <c r="K5" s="14"/>
      <c r="L5" s="14"/>
      <c r="M5" s="14"/>
      <c r="N5" s="14"/>
      <c r="O5" s="9"/>
    </row>
    <row r="6" spans="1:225" ht="12" customHeight="1" x14ac:dyDescent="0.25">
      <c r="A6" s="20">
        <v>14</v>
      </c>
      <c r="B6" s="21" t="s">
        <v>20</v>
      </c>
      <c r="C6" s="22" t="s">
        <v>21</v>
      </c>
      <c r="D6" s="23">
        <v>0.1</v>
      </c>
      <c r="E6" s="23">
        <v>6.2</v>
      </c>
      <c r="F6" s="23">
        <v>2.2000000000000002</v>
      </c>
      <c r="G6" s="24">
        <v>65</v>
      </c>
      <c r="H6" s="24">
        <v>0</v>
      </c>
      <c r="I6" s="24">
        <v>0</v>
      </c>
      <c r="J6" s="24">
        <v>0</v>
      </c>
      <c r="K6" s="23">
        <v>0</v>
      </c>
      <c r="L6" s="23">
        <v>0</v>
      </c>
      <c r="M6" s="23">
        <v>0</v>
      </c>
      <c r="N6" s="23">
        <v>0</v>
      </c>
      <c r="O6" s="9"/>
    </row>
    <row r="7" spans="1:225" ht="12" customHeight="1" x14ac:dyDescent="0.25">
      <c r="A7" s="20">
        <v>210</v>
      </c>
      <c r="B7" s="21" t="s">
        <v>22</v>
      </c>
      <c r="C7" s="22" t="s">
        <v>23</v>
      </c>
      <c r="D7" s="14">
        <v>18.600000000000001</v>
      </c>
      <c r="E7" s="14">
        <v>19.2</v>
      </c>
      <c r="F7" s="14">
        <v>4.5999999999999996</v>
      </c>
      <c r="G7" s="15">
        <v>266</v>
      </c>
      <c r="H7" s="15">
        <v>165</v>
      </c>
      <c r="I7" s="15">
        <v>27</v>
      </c>
      <c r="J7" s="15">
        <v>328</v>
      </c>
      <c r="K7" s="14">
        <v>3.46</v>
      </c>
      <c r="L7" s="14">
        <v>0.09</v>
      </c>
      <c r="M7" s="14">
        <v>0.98</v>
      </c>
      <c r="N7" s="14">
        <v>1.4999999999999999E-2</v>
      </c>
      <c r="O7" s="9"/>
    </row>
    <row r="8" spans="1:225" ht="12" customHeight="1" x14ac:dyDescent="0.25">
      <c r="A8" s="20">
        <v>338</v>
      </c>
      <c r="B8" s="21" t="s">
        <v>24</v>
      </c>
      <c r="C8" s="22" t="s">
        <v>25</v>
      </c>
      <c r="D8" s="23">
        <v>0.4</v>
      </c>
      <c r="E8" s="14">
        <v>0.4</v>
      </c>
      <c r="F8" s="14">
        <v>10.8</v>
      </c>
      <c r="G8" s="15">
        <v>49</v>
      </c>
      <c r="H8" s="15">
        <v>18</v>
      </c>
      <c r="I8" s="15">
        <v>10</v>
      </c>
      <c r="J8" s="15">
        <v>12</v>
      </c>
      <c r="K8" s="14">
        <v>2.4</v>
      </c>
      <c r="L8" s="14">
        <v>0</v>
      </c>
      <c r="M8" s="14">
        <v>11</v>
      </c>
      <c r="N8" s="14">
        <v>0</v>
      </c>
      <c r="O8" s="9"/>
    </row>
    <row r="9" spans="1:225" ht="12" customHeight="1" x14ac:dyDescent="0.25">
      <c r="A9" s="20">
        <v>376</v>
      </c>
      <c r="B9" s="21" t="s">
        <v>26</v>
      </c>
      <c r="C9" s="22" t="s">
        <v>23</v>
      </c>
      <c r="D9" s="14">
        <v>0.2</v>
      </c>
      <c r="E9" s="14">
        <v>0.1</v>
      </c>
      <c r="F9" s="14">
        <v>5</v>
      </c>
      <c r="G9" s="15">
        <v>21</v>
      </c>
      <c r="H9" s="15">
        <v>5</v>
      </c>
      <c r="I9" s="15">
        <v>4</v>
      </c>
      <c r="J9" s="15">
        <v>8</v>
      </c>
      <c r="K9" s="14">
        <v>0.9</v>
      </c>
      <c r="L9" s="14">
        <v>0</v>
      </c>
      <c r="M9" s="14">
        <v>0.1</v>
      </c>
      <c r="N9" s="14">
        <v>0</v>
      </c>
      <c r="O9" s="9"/>
    </row>
    <row r="10" spans="1:225" ht="12" customHeight="1" x14ac:dyDescent="0.25">
      <c r="A10" s="6"/>
      <c r="B10" s="25" t="s">
        <v>27</v>
      </c>
      <c r="C10" s="19" t="s">
        <v>28</v>
      </c>
      <c r="D10" s="14">
        <v>3.84</v>
      </c>
      <c r="E10" s="14">
        <v>0.96</v>
      </c>
      <c r="F10" s="14">
        <v>27.456000000000003</v>
      </c>
      <c r="G10" s="15">
        <v>134.4</v>
      </c>
      <c r="H10" s="15">
        <v>19.2</v>
      </c>
      <c r="I10" s="15">
        <v>0</v>
      </c>
      <c r="J10" s="15">
        <v>0</v>
      </c>
      <c r="K10" s="14">
        <v>0.96</v>
      </c>
      <c r="L10" s="14">
        <v>0.15359999999999999</v>
      </c>
      <c r="M10" s="14">
        <v>0</v>
      </c>
      <c r="N10" s="14">
        <v>0</v>
      </c>
      <c r="O10" s="9"/>
    </row>
    <row r="11" spans="1:225" ht="12" customHeight="1" x14ac:dyDescent="0.25">
      <c r="A11" s="20"/>
      <c r="B11" s="26" t="s">
        <v>29</v>
      </c>
      <c r="C11" s="27"/>
      <c r="D11" s="28">
        <f t="shared" ref="D11:N11" si="0">SUM(D6:D10)</f>
        <v>23.14</v>
      </c>
      <c r="E11" s="28">
        <f t="shared" si="0"/>
        <v>26.86</v>
      </c>
      <c r="F11" s="28">
        <f t="shared" si="0"/>
        <v>50.056000000000004</v>
      </c>
      <c r="G11" s="29">
        <f>SUM(G6:G10)</f>
        <v>535.4</v>
      </c>
      <c r="H11" s="29">
        <f t="shared" si="0"/>
        <v>207.2</v>
      </c>
      <c r="I11" s="29">
        <f t="shared" si="0"/>
        <v>41</v>
      </c>
      <c r="J11" s="29">
        <f t="shared" si="0"/>
        <v>348</v>
      </c>
      <c r="K11" s="28">
        <f t="shared" si="0"/>
        <v>7.72</v>
      </c>
      <c r="L11" s="28">
        <f t="shared" si="0"/>
        <v>0.24359999999999998</v>
      </c>
      <c r="M11" s="28">
        <f t="shared" si="0"/>
        <v>12.08</v>
      </c>
      <c r="N11" s="28">
        <f t="shared" si="0"/>
        <v>1.4999999999999999E-2</v>
      </c>
      <c r="O11" s="9"/>
    </row>
    <row r="12" spans="1:225" ht="12" customHeight="1" x14ac:dyDescent="0.25">
      <c r="A12" s="20"/>
      <c r="B12" s="18" t="s">
        <v>30</v>
      </c>
      <c r="C12" s="22"/>
      <c r="D12" s="14"/>
      <c r="E12" s="14"/>
      <c r="F12" s="14"/>
      <c r="G12" s="15"/>
      <c r="H12" s="15"/>
      <c r="I12" s="15"/>
      <c r="J12" s="15"/>
      <c r="K12" s="14"/>
      <c r="L12" s="14"/>
      <c r="M12" s="14"/>
      <c r="N12" s="14"/>
      <c r="O12" s="9"/>
    </row>
    <row r="13" spans="1:225" ht="12" customHeight="1" x14ac:dyDescent="0.25">
      <c r="A13" s="20">
        <v>102</v>
      </c>
      <c r="B13" s="30" t="s">
        <v>31</v>
      </c>
      <c r="C13" s="22" t="s">
        <v>32</v>
      </c>
      <c r="D13" s="23">
        <v>5.5</v>
      </c>
      <c r="E13" s="23">
        <v>5.3</v>
      </c>
      <c r="F13" s="23">
        <v>15.3</v>
      </c>
      <c r="G13" s="24">
        <v>131</v>
      </c>
      <c r="H13" s="24">
        <v>30</v>
      </c>
      <c r="I13" s="24">
        <v>32</v>
      </c>
      <c r="J13" s="24">
        <v>87</v>
      </c>
      <c r="K13" s="23">
        <v>2</v>
      </c>
      <c r="L13" s="23">
        <v>0.4</v>
      </c>
      <c r="M13" s="23">
        <v>6</v>
      </c>
      <c r="N13" s="23">
        <v>0</v>
      </c>
      <c r="O13" s="9"/>
    </row>
    <row r="14" spans="1:225" s="1" customFormat="1" ht="12" customHeight="1" x14ac:dyDescent="0.25">
      <c r="A14" s="20">
        <v>265</v>
      </c>
      <c r="B14" s="31" t="s">
        <v>33</v>
      </c>
      <c r="C14" s="22" t="s">
        <v>23</v>
      </c>
      <c r="D14" s="23">
        <v>11.6</v>
      </c>
      <c r="E14" s="23">
        <v>11.7</v>
      </c>
      <c r="F14" s="23">
        <v>37.1</v>
      </c>
      <c r="G14" s="24">
        <v>300</v>
      </c>
      <c r="H14" s="24">
        <v>9</v>
      </c>
      <c r="I14" s="24">
        <v>41</v>
      </c>
      <c r="J14" s="24">
        <v>176</v>
      </c>
      <c r="K14" s="23">
        <v>1.49</v>
      </c>
      <c r="L14" s="23">
        <v>0.08</v>
      </c>
      <c r="M14" s="23">
        <v>0.74</v>
      </c>
      <c r="N14" s="23">
        <v>0</v>
      </c>
      <c r="O14" s="9"/>
      <c r="HQ14" s="5"/>
    </row>
    <row r="15" spans="1:225" s="32" customFormat="1" ht="12" customHeight="1" x14ac:dyDescent="0.25">
      <c r="A15" s="20">
        <v>388</v>
      </c>
      <c r="B15" s="21" t="s">
        <v>34</v>
      </c>
      <c r="C15" s="22" t="s">
        <v>23</v>
      </c>
      <c r="D15" s="23">
        <v>0.7</v>
      </c>
      <c r="E15" s="23">
        <v>0.3</v>
      </c>
      <c r="F15" s="23">
        <v>24.6</v>
      </c>
      <c r="G15" s="24">
        <v>104</v>
      </c>
      <c r="H15" s="24">
        <v>10</v>
      </c>
      <c r="I15" s="24">
        <v>3</v>
      </c>
      <c r="J15" s="24">
        <v>3</v>
      </c>
      <c r="K15" s="23">
        <v>0.7</v>
      </c>
      <c r="L15" s="23">
        <v>0</v>
      </c>
      <c r="M15" s="23">
        <v>20</v>
      </c>
      <c r="N15" s="23">
        <v>0</v>
      </c>
      <c r="O15" s="33"/>
      <c r="HQ15" s="34"/>
    </row>
    <row r="16" spans="1:225" ht="19.5" customHeight="1" x14ac:dyDescent="0.25">
      <c r="A16" s="6"/>
      <c r="B16" s="25" t="s">
        <v>35</v>
      </c>
      <c r="C16" s="19" t="s">
        <v>36</v>
      </c>
      <c r="D16" s="14">
        <v>4.2799999999999994</v>
      </c>
      <c r="E16" s="14">
        <v>0.92</v>
      </c>
      <c r="F16" s="14">
        <v>28.532</v>
      </c>
      <c r="G16" s="15">
        <v>139.80000000000001</v>
      </c>
      <c r="H16" s="15">
        <v>30.4</v>
      </c>
      <c r="I16" s="15">
        <v>0</v>
      </c>
      <c r="J16" s="15">
        <v>0</v>
      </c>
      <c r="K16" s="14">
        <v>1.6</v>
      </c>
      <c r="L16" s="14">
        <v>0.18920000000000001</v>
      </c>
      <c r="M16" s="14">
        <v>0</v>
      </c>
      <c r="N16" s="14">
        <v>0</v>
      </c>
      <c r="O16" s="9"/>
    </row>
    <row r="17" spans="1:15" ht="12" customHeight="1" x14ac:dyDescent="0.25">
      <c r="A17" s="6"/>
      <c r="B17" s="35" t="s">
        <v>29</v>
      </c>
      <c r="C17" s="27"/>
      <c r="D17" s="28">
        <f t="shared" ref="D17:N17" si="1">SUM(D13:D16)</f>
        <v>22.08</v>
      </c>
      <c r="E17" s="28">
        <f t="shared" si="1"/>
        <v>18.220000000000002</v>
      </c>
      <c r="F17" s="28">
        <f t="shared" si="1"/>
        <v>105.532</v>
      </c>
      <c r="G17" s="29">
        <f t="shared" si="1"/>
        <v>674.8</v>
      </c>
      <c r="H17" s="29">
        <f t="shared" si="1"/>
        <v>79.400000000000006</v>
      </c>
      <c r="I17" s="29">
        <f t="shared" si="1"/>
        <v>76</v>
      </c>
      <c r="J17" s="29">
        <f t="shared" si="1"/>
        <v>266</v>
      </c>
      <c r="K17" s="28">
        <f t="shared" si="1"/>
        <v>5.7900000000000009</v>
      </c>
      <c r="L17" s="28">
        <f t="shared" si="1"/>
        <v>0.66920000000000002</v>
      </c>
      <c r="M17" s="28">
        <f t="shared" si="1"/>
        <v>26.740000000000002</v>
      </c>
      <c r="N17" s="28">
        <f t="shared" si="1"/>
        <v>0</v>
      </c>
      <c r="O17" s="9"/>
    </row>
    <row r="18" spans="1:15" ht="12" customHeight="1" x14ac:dyDescent="0.25">
      <c r="A18" s="6"/>
      <c r="B18" s="18" t="s">
        <v>37</v>
      </c>
      <c r="C18" s="19"/>
      <c r="D18" s="14"/>
      <c r="E18" s="14"/>
      <c r="F18" s="14"/>
      <c r="G18" s="15"/>
      <c r="H18" s="15"/>
      <c r="I18" s="15"/>
      <c r="J18" s="15"/>
      <c r="K18" s="14"/>
      <c r="L18" s="14"/>
      <c r="M18" s="14"/>
      <c r="N18" s="14"/>
      <c r="O18" s="9"/>
    </row>
    <row r="19" spans="1:15" ht="12" customHeight="1" x14ac:dyDescent="0.25">
      <c r="A19" s="20" t="s">
        <v>38</v>
      </c>
      <c r="B19" s="21" t="s">
        <v>39</v>
      </c>
      <c r="C19" s="22" t="s">
        <v>40</v>
      </c>
      <c r="D19" s="23">
        <v>12</v>
      </c>
      <c r="E19" s="23">
        <v>9.3000000000000007</v>
      </c>
      <c r="F19" s="23">
        <v>27.9</v>
      </c>
      <c r="G19" s="24">
        <v>243</v>
      </c>
      <c r="H19" s="24">
        <v>91</v>
      </c>
      <c r="I19" s="24">
        <v>19</v>
      </c>
      <c r="J19" s="24">
        <v>128</v>
      </c>
      <c r="K19" s="23">
        <v>0.68</v>
      </c>
      <c r="L19" s="23">
        <v>7.0000000000000007E-2</v>
      </c>
      <c r="M19" s="23">
        <v>0.09</v>
      </c>
      <c r="N19" s="23">
        <v>0.03</v>
      </c>
      <c r="O19" s="9"/>
    </row>
    <row r="20" spans="1:15" ht="12" customHeight="1" x14ac:dyDescent="0.25">
      <c r="A20" s="20">
        <v>338</v>
      </c>
      <c r="B20" s="21" t="s">
        <v>24</v>
      </c>
      <c r="C20" s="22" t="s">
        <v>25</v>
      </c>
      <c r="D20" s="23">
        <v>0.4</v>
      </c>
      <c r="E20" s="23">
        <v>0.4</v>
      </c>
      <c r="F20" s="23">
        <v>10.8</v>
      </c>
      <c r="G20" s="24">
        <v>49</v>
      </c>
      <c r="H20" s="24">
        <v>18</v>
      </c>
      <c r="I20" s="24">
        <v>10</v>
      </c>
      <c r="J20" s="24">
        <v>12</v>
      </c>
      <c r="K20" s="23">
        <v>2.4</v>
      </c>
      <c r="L20" s="23">
        <v>0</v>
      </c>
      <c r="M20" s="23">
        <v>11</v>
      </c>
      <c r="N20" s="23">
        <v>0</v>
      </c>
      <c r="O20" s="9"/>
    </row>
    <row r="21" spans="1:15" ht="12" customHeight="1" x14ac:dyDescent="0.25">
      <c r="A21" s="6">
        <v>377</v>
      </c>
      <c r="B21" s="36" t="s">
        <v>41</v>
      </c>
      <c r="C21" s="22" t="s">
        <v>42</v>
      </c>
      <c r="D21" s="14">
        <v>0.3</v>
      </c>
      <c r="E21" s="14">
        <v>0.1</v>
      </c>
      <c r="F21" s="14">
        <v>10.3</v>
      </c>
      <c r="G21" s="15">
        <v>43</v>
      </c>
      <c r="H21" s="15">
        <v>8</v>
      </c>
      <c r="I21" s="15">
        <v>5</v>
      </c>
      <c r="J21" s="15">
        <v>10</v>
      </c>
      <c r="K21" s="14">
        <v>0.9</v>
      </c>
      <c r="L21" s="14">
        <v>0</v>
      </c>
      <c r="M21" s="14">
        <v>2.9</v>
      </c>
      <c r="N21" s="14">
        <v>0</v>
      </c>
      <c r="O21" s="9"/>
    </row>
    <row r="22" spans="1:15" ht="12" customHeight="1" x14ac:dyDescent="0.25">
      <c r="A22" s="6"/>
      <c r="B22" s="35" t="s">
        <v>29</v>
      </c>
      <c r="C22" s="27"/>
      <c r="D22" s="28">
        <f>SUM(D19:D21)</f>
        <v>12.700000000000001</v>
      </c>
      <c r="E22" s="28">
        <f t="shared" ref="E22:N22" si="2">SUM(E19:E21)</f>
        <v>9.8000000000000007</v>
      </c>
      <c r="F22" s="28">
        <f t="shared" si="2"/>
        <v>49</v>
      </c>
      <c r="G22" s="29">
        <f t="shared" si="2"/>
        <v>335</v>
      </c>
      <c r="H22" s="29">
        <f t="shared" si="2"/>
        <v>117</v>
      </c>
      <c r="I22" s="29">
        <f t="shared" si="2"/>
        <v>34</v>
      </c>
      <c r="J22" s="29">
        <f t="shared" si="2"/>
        <v>150</v>
      </c>
      <c r="K22" s="28">
        <f t="shared" si="2"/>
        <v>3.98</v>
      </c>
      <c r="L22" s="28">
        <f t="shared" si="2"/>
        <v>7.0000000000000007E-2</v>
      </c>
      <c r="M22" s="28">
        <f t="shared" si="2"/>
        <v>13.99</v>
      </c>
      <c r="N22" s="28">
        <f t="shared" si="2"/>
        <v>0.03</v>
      </c>
      <c r="O22" s="9"/>
    </row>
    <row r="23" spans="1:15" ht="12" customHeight="1" x14ac:dyDescent="0.25">
      <c r="A23" s="6"/>
      <c r="B23" s="37" t="s">
        <v>43</v>
      </c>
      <c r="C23" s="38"/>
      <c r="D23" s="38">
        <f t="shared" ref="D23:N23" si="3">D11+D17+D22</f>
        <v>57.92</v>
      </c>
      <c r="E23" s="38">
        <f t="shared" si="3"/>
        <v>54.879999999999995</v>
      </c>
      <c r="F23" s="38">
        <f t="shared" si="3"/>
        <v>204.58799999999999</v>
      </c>
      <c r="G23" s="39">
        <f t="shared" si="3"/>
        <v>1545.1999999999998</v>
      </c>
      <c r="H23" s="39">
        <f t="shared" si="3"/>
        <v>403.6</v>
      </c>
      <c r="I23" s="39">
        <f t="shared" si="3"/>
        <v>151</v>
      </c>
      <c r="J23" s="39">
        <f t="shared" si="3"/>
        <v>764</v>
      </c>
      <c r="K23" s="38">
        <f t="shared" si="3"/>
        <v>17.490000000000002</v>
      </c>
      <c r="L23" s="38">
        <f t="shared" si="3"/>
        <v>0.98280000000000012</v>
      </c>
      <c r="M23" s="38">
        <f t="shared" si="3"/>
        <v>52.81</v>
      </c>
      <c r="N23" s="38">
        <f t="shared" si="3"/>
        <v>4.4999999999999998E-2</v>
      </c>
      <c r="O23" s="9"/>
    </row>
    <row r="24" spans="1:15" ht="12" customHeight="1" x14ac:dyDescent="0.25">
      <c r="A24" s="6"/>
      <c r="B24" s="17" t="s">
        <v>44</v>
      </c>
      <c r="C24" s="19"/>
      <c r="D24" s="14"/>
      <c r="E24" s="14"/>
      <c r="F24" s="14"/>
      <c r="G24" s="15"/>
      <c r="H24" s="15"/>
      <c r="I24" s="15"/>
      <c r="J24" s="15"/>
      <c r="K24" s="14"/>
      <c r="L24" s="14"/>
      <c r="M24" s="14"/>
      <c r="N24" s="14"/>
      <c r="O24" s="9"/>
    </row>
    <row r="25" spans="1:15" ht="12" customHeight="1" x14ac:dyDescent="0.25">
      <c r="A25" s="6"/>
      <c r="B25" s="18" t="s">
        <v>19</v>
      </c>
      <c r="C25" s="19"/>
      <c r="D25" s="14"/>
      <c r="E25" s="14"/>
      <c r="F25" s="14"/>
      <c r="G25" s="15"/>
      <c r="H25" s="15"/>
      <c r="I25" s="15"/>
      <c r="J25" s="15"/>
      <c r="K25" s="14"/>
      <c r="L25" s="14"/>
      <c r="M25" s="14"/>
      <c r="N25" s="14"/>
      <c r="O25" s="9"/>
    </row>
    <row r="26" spans="1:15" ht="12" customHeight="1" x14ac:dyDescent="0.25">
      <c r="A26" s="20">
        <v>14</v>
      </c>
      <c r="B26" s="21" t="s">
        <v>45</v>
      </c>
      <c r="C26" s="22" t="s">
        <v>46</v>
      </c>
      <c r="D26" s="23">
        <v>0.12</v>
      </c>
      <c r="E26" s="23">
        <v>10.9</v>
      </c>
      <c r="F26" s="23">
        <v>0.2</v>
      </c>
      <c r="G26" s="24">
        <v>99</v>
      </c>
      <c r="H26" s="24">
        <v>4</v>
      </c>
      <c r="I26" s="24">
        <v>0</v>
      </c>
      <c r="J26" s="24">
        <v>4.5</v>
      </c>
      <c r="K26" s="23">
        <v>0.03</v>
      </c>
      <c r="L26" s="23">
        <v>0.02</v>
      </c>
      <c r="M26" s="23">
        <v>0</v>
      </c>
      <c r="N26" s="23">
        <v>0.06</v>
      </c>
      <c r="O26" s="9"/>
    </row>
    <row r="27" spans="1:15" ht="12" customHeight="1" x14ac:dyDescent="0.25">
      <c r="A27" s="20">
        <v>259</v>
      </c>
      <c r="B27" s="21" t="s">
        <v>47</v>
      </c>
      <c r="C27" s="22" t="s">
        <v>23</v>
      </c>
      <c r="D27" s="23">
        <v>10.1</v>
      </c>
      <c r="E27" s="23">
        <v>12</v>
      </c>
      <c r="F27" s="23">
        <v>19.3</v>
      </c>
      <c r="G27" s="24">
        <v>226</v>
      </c>
      <c r="H27" s="24">
        <v>16</v>
      </c>
      <c r="I27" s="24">
        <v>40</v>
      </c>
      <c r="J27" s="24">
        <v>165</v>
      </c>
      <c r="K27" s="23">
        <v>1.99</v>
      </c>
      <c r="L27" s="23">
        <v>0.17</v>
      </c>
      <c r="M27" s="23">
        <v>8.16</v>
      </c>
      <c r="N27" s="23">
        <v>0</v>
      </c>
      <c r="O27" s="9"/>
    </row>
    <row r="28" spans="1:15" ht="12" customHeight="1" x14ac:dyDescent="0.25">
      <c r="A28" s="20">
        <v>377</v>
      </c>
      <c r="B28" s="21" t="s">
        <v>41</v>
      </c>
      <c r="C28" s="22" t="s">
        <v>42</v>
      </c>
      <c r="D28" s="14">
        <v>0.3</v>
      </c>
      <c r="E28" s="14">
        <v>0.1</v>
      </c>
      <c r="F28" s="14">
        <v>10.3</v>
      </c>
      <c r="G28" s="15">
        <v>43</v>
      </c>
      <c r="H28" s="15">
        <v>8</v>
      </c>
      <c r="I28" s="15">
        <v>5</v>
      </c>
      <c r="J28" s="15">
        <v>10</v>
      </c>
      <c r="K28" s="14">
        <v>0.9</v>
      </c>
      <c r="L28" s="14">
        <v>0</v>
      </c>
      <c r="M28" s="14">
        <v>2.9</v>
      </c>
      <c r="N28" s="14">
        <v>0</v>
      </c>
      <c r="O28" s="9"/>
    </row>
    <row r="29" spans="1:15" ht="12" customHeight="1" x14ac:dyDescent="0.25">
      <c r="A29" s="6"/>
      <c r="B29" s="25" t="s">
        <v>27</v>
      </c>
      <c r="C29" s="19" t="s">
        <v>48</v>
      </c>
      <c r="D29" s="14">
        <v>2.8</v>
      </c>
      <c r="E29" s="14">
        <v>0.7</v>
      </c>
      <c r="F29" s="14">
        <v>20.02</v>
      </c>
      <c r="G29" s="15">
        <v>98</v>
      </c>
      <c r="H29" s="15">
        <v>14</v>
      </c>
      <c r="I29" s="15">
        <v>0</v>
      </c>
      <c r="J29" s="15">
        <v>0</v>
      </c>
      <c r="K29" s="14">
        <v>0.7</v>
      </c>
      <c r="L29" s="14">
        <v>0.11200000000000002</v>
      </c>
      <c r="M29" s="14">
        <v>0</v>
      </c>
      <c r="N29" s="14">
        <v>0</v>
      </c>
      <c r="O29" s="9"/>
    </row>
    <row r="30" spans="1:15" ht="12" customHeight="1" x14ac:dyDescent="0.25">
      <c r="A30" s="20"/>
      <c r="B30" s="26" t="s">
        <v>29</v>
      </c>
      <c r="C30" s="27"/>
      <c r="D30" s="28">
        <f t="shared" ref="D30:N30" si="4">SUM(D26:D29)</f>
        <v>13.32</v>
      </c>
      <c r="E30" s="28">
        <f t="shared" si="4"/>
        <v>23.7</v>
      </c>
      <c r="F30" s="28">
        <f t="shared" si="4"/>
        <v>49.82</v>
      </c>
      <c r="G30" s="29">
        <f>SUM(G26:G29)</f>
        <v>466</v>
      </c>
      <c r="H30" s="29">
        <f t="shared" si="4"/>
        <v>42</v>
      </c>
      <c r="I30" s="29">
        <f t="shared" si="4"/>
        <v>45</v>
      </c>
      <c r="J30" s="29">
        <f t="shared" si="4"/>
        <v>179.5</v>
      </c>
      <c r="K30" s="28">
        <f t="shared" si="4"/>
        <v>3.62</v>
      </c>
      <c r="L30" s="28">
        <f t="shared" si="4"/>
        <v>0.30200000000000005</v>
      </c>
      <c r="M30" s="28">
        <f t="shared" si="4"/>
        <v>11.06</v>
      </c>
      <c r="N30" s="28">
        <f t="shared" si="4"/>
        <v>0.06</v>
      </c>
      <c r="O30" s="9"/>
    </row>
    <row r="31" spans="1:15" ht="12" customHeight="1" x14ac:dyDescent="0.25">
      <c r="A31" s="6"/>
      <c r="B31" s="18" t="s">
        <v>49</v>
      </c>
      <c r="C31" s="19"/>
      <c r="D31" s="14"/>
      <c r="E31" s="14"/>
      <c r="F31" s="14"/>
      <c r="G31" s="15"/>
      <c r="H31" s="15"/>
      <c r="I31" s="15"/>
      <c r="J31" s="15"/>
      <c r="K31" s="14"/>
      <c r="L31" s="14"/>
      <c r="M31" s="14"/>
      <c r="N31" s="14"/>
    </row>
    <row r="32" spans="1:15" ht="12" customHeight="1" x14ac:dyDescent="0.25">
      <c r="A32" s="6">
        <v>157</v>
      </c>
      <c r="B32" s="30" t="s">
        <v>50</v>
      </c>
      <c r="C32" s="22" t="s">
        <v>51</v>
      </c>
      <c r="D32" s="14">
        <v>6.8</v>
      </c>
      <c r="E32" s="14">
        <v>6.2</v>
      </c>
      <c r="F32" s="14">
        <v>7</v>
      </c>
      <c r="G32" s="15">
        <v>112</v>
      </c>
      <c r="H32" s="15">
        <v>20</v>
      </c>
      <c r="I32" s="15">
        <v>32</v>
      </c>
      <c r="J32" s="15">
        <v>99</v>
      </c>
      <c r="K32" s="14">
        <v>1.2</v>
      </c>
      <c r="L32" s="14">
        <v>0.1</v>
      </c>
      <c r="M32" s="14">
        <v>5.3</v>
      </c>
      <c r="N32" s="14">
        <v>0</v>
      </c>
    </row>
    <row r="33" spans="1:225" s="32" customFormat="1" ht="12" customHeight="1" x14ac:dyDescent="0.25">
      <c r="A33" s="6">
        <v>295</v>
      </c>
      <c r="B33" s="40" t="s">
        <v>52</v>
      </c>
      <c r="C33" s="19" t="s">
        <v>40</v>
      </c>
      <c r="D33" s="14">
        <v>20.2</v>
      </c>
      <c r="E33" s="14">
        <v>8.9700000000000006</v>
      </c>
      <c r="F33" s="14">
        <v>16.8</v>
      </c>
      <c r="G33" s="15">
        <v>229</v>
      </c>
      <c r="H33" s="15">
        <v>42</v>
      </c>
      <c r="I33" s="15">
        <v>72</v>
      </c>
      <c r="J33" s="15">
        <v>151</v>
      </c>
      <c r="K33" s="14">
        <v>1.8</v>
      </c>
      <c r="L33" s="14">
        <v>0.2</v>
      </c>
      <c r="M33" s="14">
        <v>1.3</v>
      </c>
      <c r="N33" s="14">
        <v>0.06</v>
      </c>
      <c r="HQ33" s="34"/>
    </row>
    <row r="34" spans="1:225" ht="12" customHeight="1" x14ac:dyDescent="0.25">
      <c r="A34" s="6">
        <v>309</v>
      </c>
      <c r="B34" s="21" t="s">
        <v>53</v>
      </c>
      <c r="C34" s="41">
        <v>180</v>
      </c>
      <c r="D34" s="14">
        <v>6.5</v>
      </c>
      <c r="E34" s="14">
        <v>5.7</v>
      </c>
      <c r="F34" s="14">
        <v>33.5</v>
      </c>
      <c r="G34" s="15">
        <v>212</v>
      </c>
      <c r="H34" s="15">
        <v>8</v>
      </c>
      <c r="I34" s="15">
        <v>9</v>
      </c>
      <c r="J34" s="15">
        <v>42</v>
      </c>
      <c r="K34" s="14">
        <v>0.91</v>
      </c>
      <c r="L34" s="14">
        <v>7.0000000000000007E-2</v>
      </c>
      <c r="M34" s="14">
        <v>0</v>
      </c>
      <c r="N34" s="14">
        <v>0.03</v>
      </c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  <c r="DP34" s="5"/>
      <c r="DQ34" s="5"/>
      <c r="DR34" s="5"/>
      <c r="DS34" s="5"/>
      <c r="DT34" s="5"/>
      <c r="DU34" s="5"/>
      <c r="DV34" s="5"/>
      <c r="DW34" s="5"/>
      <c r="DX34" s="5"/>
      <c r="DY34" s="5"/>
      <c r="DZ34" s="5"/>
      <c r="EA34" s="5"/>
      <c r="EB34" s="5"/>
      <c r="EC34" s="5"/>
      <c r="ED34" s="5"/>
      <c r="EE34" s="5"/>
      <c r="EF34" s="5"/>
      <c r="EG34" s="5"/>
      <c r="EH34" s="5"/>
      <c r="EI34" s="5"/>
      <c r="EJ34" s="5"/>
      <c r="EK34" s="5"/>
      <c r="EL34" s="5"/>
      <c r="EM34" s="5"/>
      <c r="EN34" s="5"/>
      <c r="EO34" s="5"/>
      <c r="EP34" s="5"/>
      <c r="EQ34" s="5"/>
      <c r="ER34" s="5"/>
      <c r="ES34" s="5"/>
      <c r="ET34" s="5"/>
      <c r="EU34" s="5"/>
      <c r="EV34" s="5"/>
      <c r="EW34" s="5"/>
      <c r="EX34" s="5"/>
      <c r="EY34" s="5"/>
      <c r="EZ34" s="5"/>
      <c r="FA34" s="5"/>
      <c r="FB34" s="5"/>
      <c r="FC34" s="5"/>
      <c r="FD34" s="5"/>
      <c r="FE34" s="5"/>
      <c r="FF34" s="5"/>
      <c r="FG34" s="5"/>
      <c r="FH34" s="5"/>
      <c r="FI34" s="5"/>
      <c r="FJ34" s="5"/>
      <c r="FK34" s="5"/>
      <c r="FL34" s="5"/>
      <c r="FM34" s="5"/>
      <c r="FN34" s="5"/>
      <c r="FO34" s="5"/>
      <c r="FP34" s="5"/>
      <c r="FQ34" s="5"/>
      <c r="FR34" s="5"/>
      <c r="FS34" s="5"/>
      <c r="FT34" s="5"/>
      <c r="FU34" s="5"/>
      <c r="FV34" s="5"/>
      <c r="FW34" s="5"/>
      <c r="FX34" s="5"/>
      <c r="FY34" s="5"/>
      <c r="FZ34" s="5"/>
      <c r="GA34" s="5"/>
      <c r="GB34" s="5"/>
      <c r="GC34" s="5"/>
      <c r="GD34" s="5"/>
      <c r="GE34" s="5"/>
      <c r="GF34" s="5"/>
      <c r="GG34" s="5"/>
      <c r="GH34" s="5"/>
      <c r="GI34" s="5"/>
      <c r="GJ34" s="5"/>
      <c r="GK34" s="5"/>
      <c r="GL34" s="5"/>
      <c r="GM34" s="5"/>
      <c r="GN34" s="5"/>
      <c r="GO34" s="5"/>
      <c r="GP34" s="5"/>
      <c r="GQ34" s="5"/>
      <c r="GR34" s="5"/>
      <c r="GS34" s="5"/>
      <c r="GT34" s="5"/>
      <c r="GU34" s="5"/>
      <c r="GV34" s="5"/>
      <c r="GW34" s="5"/>
      <c r="GX34" s="5"/>
      <c r="GY34" s="5"/>
      <c r="GZ34" s="5"/>
      <c r="HA34" s="5"/>
      <c r="HB34" s="5"/>
      <c r="HC34" s="5"/>
      <c r="HD34" s="5"/>
      <c r="HE34" s="5"/>
      <c r="HF34" s="5"/>
      <c r="HG34" s="5"/>
      <c r="HH34" s="5"/>
      <c r="HI34" s="5"/>
      <c r="HJ34" s="5"/>
      <c r="HK34" s="5"/>
      <c r="HL34" s="5"/>
      <c r="HM34" s="5"/>
      <c r="HN34" s="5"/>
      <c r="HO34" s="5"/>
      <c r="HP34" s="5"/>
    </row>
    <row r="35" spans="1:225" s="32" customFormat="1" ht="12" customHeight="1" x14ac:dyDescent="0.25">
      <c r="A35" s="20" t="s">
        <v>54</v>
      </c>
      <c r="B35" s="36" t="s">
        <v>55</v>
      </c>
      <c r="C35" s="22" t="s">
        <v>23</v>
      </c>
      <c r="D35" s="14">
        <v>0.2</v>
      </c>
      <c r="E35" s="14">
        <v>0.1</v>
      </c>
      <c r="F35" s="14">
        <v>12</v>
      </c>
      <c r="G35" s="15">
        <v>49</v>
      </c>
      <c r="H35" s="15">
        <v>11</v>
      </c>
      <c r="I35" s="15">
        <v>8</v>
      </c>
      <c r="J35" s="15">
        <v>9</v>
      </c>
      <c r="K35" s="14">
        <v>0.2</v>
      </c>
      <c r="L35" s="14">
        <v>0</v>
      </c>
      <c r="M35" s="14">
        <v>4.5</v>
      </c>
      <c r="N35" s="14">
        <v>0</v>
      </c>
      <c r="HQ35" s="34"/>
    </row>
    <row r="36" spans="1:225" ht="12" customHeight="1" x14ac:dyDescent="0.25">
      <c r="A36" s="6"/>
      <c r="B36" s="21" t="s">
        <v>56</v>
      </c>
      <c r="C36" s="42" t="s">
        <v>57</v>
      </c>
      <c r="D36" s="14">
        <v>1.7999999999999998</v>
      </c>
      <c r="E36" s="14">
        <v>0.30000000000000004</v>
      </c>
      <c r="F36" s="14">
        <v>10.8</v>
      </c>
      <c r="G36" s="15">
        <v>53</v>
      </c>
      <c r="H36" s="15">
        <v>18</v>
      </c>
      <c r="I36" s="15">
        <v>0</v>
      </c>
      <c r="J36" s="15">
        <v>0</v>
      </c>
      <c r="K36" s="14">
        <v>0.98</v>
      </c>
      <c r="L36" s="14">
        <v>9.0000000000000011E-2</v>
      </c>
      <c r="M36" s="14">
        <v>0</v>
      </c>
      <c r="N36" s="14">
        <v>0</v>
      </c>
    </row>
    <row r="37" spans="1:225" ht="12" customHeight="1" x14ac:dyDescent="0.25">
      <c r="A37" s="6"/>
      <c r="B37" s="35" t="s">
        <v>29</v>
      </c>
      <c r="C37" s="27"/>
      <c r="D37" s="28">
        <f t="shared" ref="D37:N37" si="5">SUM(D32:D36)</f>
        <v>35.5</v>
      </c>
      <c r="E37" s="28">
        <f t="shared" si="5"/>
        <v>21.270000000000003</v>
      </c>
      <c r="F37" s="28">
        <f t="shared" si="5"/>
        <v>80.099999999999994</v>
      </c>
      <c r="G37" s="29">
        <f>SUM(G32:G36)</f>
        <v>655</v>
      </c>
      <c r="H37" s="29">
        <f t="shared" si="5"/>
        <v>99</v>
      </c>
      <c r="I37" s="29">
        <f t="shared" si="5"/>
        <v>121</v>
      </c>
      <c r="J37" s="29">
        <f t="shared" si="5"/>
        <v>301</v>
      </c>
      <c r="K37" s="28">
        <f t="shared" si="5"/>
        <v>5.09</v>
      </c>
      <c r="L37" s="28">
        <f t="shared" si="5"/>
        <v>0.46000000000000008</v>
      </c>
      <c r="M37" s="28">
        <f t="shared" si="5"/>
        <v>11.1</v>
      </c>
      <c r="N37" s="28">
        <f t="shared" si="5"/>
        <v>0.09</v>
      </c>
    </row>
    <row r="38" spans="1:225" ht="12" customHeight="1" x14ac:dyDescent="0.25">
      <c r="A38" s="6"/>
      <c r="B38" s="18" t="s">
        <v>37</v>
      </c>
      <c r="C38" s="19"/>
      <c r="D38" s="14"/>
      <c r="E38" s="14"/>
      <c r="F38" s="14"/>
      <c r="G38" s="15"/>
      <c r="H38" s="15"/>
      <c r="I38" s="15"/>
      <c r="J38" s="15"/>
      <c r="K38" s="14"/>
      <c r="L38" s="14"/>
      <c r="M38" s="14"/>
      <c r="N38" s="14"/>
    </row>
    <row r="39" spans="1:225" ht="12" customHeight="1" x14ac:dyDescent="0.25">
      <c r="A39" s="20" t="s">
        <v>38</v>
      </c>
      <c r="B39" s="21" t="s">
        <v>58</v>
      </c>
      <c r="C39" s="22" t="s">
        <v>40</v>
      </c>
      <c r="D39" s="23">
        <v>11.7</v>
      </c>
      <c r="E39" s="23">
        <v>7.5</v>
      </c>
      <c r="F39" s="23">
        <v>24.8</v>
      </c>
      <c r="G39" s="24">
        <v>213</v>
      </c>
      <c r="H39" s="24">
        <v>37</v>
      </c>
      <c r="I39" s="24">
        <v>33</v>
      </c>
      <c r="J39" s="24">
        <v>76</v>
      </c>
      <c r="K39" s="23">
        <v>0.96</v>
      </c>
      <c r="L39" s="23">
        <v>0.08</v>
      </c>
      <c r="M39" s="23">
        <v>1.2</v>
      </c>
      <c r="N39" s="23">
        <v>0.03</v>
      </c>
    </row>
    <row r="40" spans="1:225" ht="12" customHeight="1" x14ac:dyDescent="0.25">
      <c r="A40" s="20">
        <v>338</v>
      </c>
      <c r="B40" s="21" t="s">
        <v>24</v>
      </c>
      <c r="C40" s="22" t="s">
        <v>25</v>
      </c>
      <c r="D40" s="23">
        <v>0.4</v>
      </c>
      <c r="E40" s="23">
        <v>0.4</v>
      </c>
      <c r="F40" s="23">
        <v>10.8</v>
      </c>
      <c r="G40" s="24">
        <v>49</v>
      </c>
      <c r="H40" s="24">
        <v>18</v>
      </c>
      <c r="I40" s="24">
        <v>10</v>
      </c>
      <c r="J40" s="24">
        <v>12</v>
      </c>
      <c r="K40" s="23">
        <v>2.4</v>
      </c>
      <c r="L40" s="23">
        <v>0</v>
      </c>
      <c r="M40" s="23">
        <v>11</v>
      </c>
      <c r="N40" s="23">
        <v>0</v>
      </c>
    </row>
    <row r="41" spans="1:225" ht="12" customHeight="1" x14ac:dyDescent="0.25">
      <c r="A41" s="20">
        <v>376</v>
      </c>
      <c r="B41" s="40" t="s">
        <v>26</v>
      </c>
      <c r="C41" s="22" t="s">
        <v>23</v>
      </c>
      <c r="D41" s="23">
        <v>0.2</v>
      </c>
      <c r="E41" s="23">
        <v>0.1</v>
      </c>
      <c r="F41" s="23">
        <v>5</v>
      </c>
      <c r="G41" s="24">
        <v>21</v>
      </c>
      <c r="H41" s="24">
        <v>5</v>
      </c>
      <c r="I41" s="24">
        <v>4</v>
      </c>
      <c r="J41" s="24">
        <v>8</v>
      </c>
      <c r="K41" s="23">
        <v>0.9</v>
      </c>
      <c r="L41" s="23">
        <v>0</v>
      </c>
      <c r="M41" s="23">
        <v>0.1</v>
      </c>
      <c r="N41" s="23">
        <v>0</v>
      </c>
    </row>
    <row r="42" spans="1:225" ht="12" customHeight="1" x14ac:dyDescent="0.25">
      <c r="A42" s="6"/>
      <c r="B42" s="35" t="s">
        <v>29</v>
      </c>
      <c r="C42" s="27"/>
      <c r="D42" s="28">
        <f t="shared" ref="D42:N42" si="6">SUM(D39:D41)</f>
        <v>12.299999999999999</v>
      </c>
      <c r="E42" s="28">
        <f t="shared" si="6"/>
        <v>8</v>
      </c>
      <c r="F42" s="28">
        <f t="shared" si="6"/>
        <v>40.6</v>
      </c>
      <c r="G42" s="29">
        <f t="shared" si="6"/>
        <v>283</v>
      </c>
      <c r="H42" s="29">
        <f t="shared" si="6"/>
        <v>60</v>
      </c>
      <c r="I42" s="29">
        <f t="shared" si="6"/>
        <v>47</v>
      </c>
      <c r="J42" s="29">
        <f t="shared" si="6"/>
        <v>96</v>
      </c>
      <c r="K42" s="28">
        <f t="shared" si="6"/>
        <v>4.26</v>
      </c>
      <c r="L42" s="28">
        <f t="shared" si="6"/>
        <v>0.08</v>
      </c>
      <c r="M42" s="28">
        <f t="shared" si="6"/>
        <v>12.299999999999999</v>
      </c>
      <c r="N42" s="28">
        <f t="shared" si="6"/>
        <v>0.03</v>
      </c>
    </row>
    <row r="43" spans="1:225" ht="12" customHeight="1" x14ac:dyDescent="0.25">
      <c r="A43" s="6"/>
      <c r="B43" s="43" t="s">
        <v>43</v>
      </c>
      <c r="C43" s="38"/>
      <c r="D43" s="38">
        <f t="shared" ref="D43:N43" si="7">D30+D37+D42</f>
        <v>61.12</v>
      </c>
      <c r="E43" s="38">
        <f t="shared" si="7"/>
        <v>52.97</v>
      </c>
      <c r="F43" s="38">
        <f t="shared" si="7"/>
        <v>170.51999999999998</v>
      </c>
      <c r="G43" s="39">
        <f>G30+G37+G42</f>
        <v>1404</v>
      </c>
      <c r="H43" s="39">
        <f t="shared" si="7"/>
        <v>201</v>
      </c>
      <c r="I43" s="39">
        <f t="shared" si="7"/>
        <v>213</v>
      </c>
      <c r="J43" s="39">
        <f t="shared" si="7"/>
        <v>576.5</v>
      </c>
      <c r="K43" s="38">
        <f t="shared" si="7"/>
        <v>12.97</v>
      </c>
      <c r="L43" s="38">
        <f t="shared" si="7"/>
        <v>0.84200000000000008</v>
      </c>
      <c r="M43" s="38">
        <f t="shared" si="7"/>
        <v>34.46</v>
      </c>
      <c r="N43" s="38">
        <f t="shared" si="7"/>
        <v>0.18</v>
      </c>
    </row>
    <row r="44" spans="1:225" ht="12" customHeight="1" x14ac:dyDescent="0.25">
      <c r="A44" s="6"/>
      <c r="B44" s="17" t="s">
        <v>59</v>
      </c>
      <c r="C44" s="19"/>
      <c r="D44" s="14"/>
      <c r="E44" s="14"/>
      <c r="F44" s="14"/>
      <c r="G44" s="15"/>
      <c r="H44" s="15"/>
      <c r="I44" s="15"/>
      <c r="J44" s="15"/>
      <c r="K44" s="14"/>
      <c r="L44" s="14"/>
      <c r="M44" s="14"/>
      <c r="N44" s="14"/>
    </row>
    <row r="45" spans="1:225" ht="12" customHeight="1" x14ac:dyDescent="0.25">
      <c r="A45" s="6"/>
      <c r="B45" s="18" t="s">
        <v>19</v>
      </c>
      <c r="C45" s="19"/>
      <c r="D45" s="14"/>
      <c r="E45" s="14"/>
      <c r="F45" s="14"/>
      <c r="G45" s="15"/>
      <c r="H45" s="15"/>
      <c r="I45" s="15"/>
      <c r="J45" s="15"/>
      <c r="K45" s="14"/>
      <c r="L45" s="14"/>
      <c r="M45" s="14"/>
      <c r="N45" s="14"/>
    </row>
    <row r="46" spans="1:225" ht="12" customHeight="1" x14ac:dyDescent="0.25">
      <c r="A46" s="20">
        <v>14</v>
      </c>
      <c r="B46" s="21" t="s">
        <v>20</v>
      </c>
      <c r="C46" s="22" t="s">
        <v>21</v>
      </c>
      <c r="D46" s="23">
        <v>0.1</v>
      </c>
      <c r="E46" s="23">
        <v>6.2</v>
      </c>
      <c r="F46" s="23">
        <v>2.2000000000000002</v>
      </c>
      <c r="G46" s="24">
        <v>65</v>
      </c>
      <c r="H46" s="24">
        <v>0</v>
      </c>
      <c r="I46" s="24">
        <v>0</v>
      </c>
      <c r="J46" s="24">
        <v>0</v>
      </c>
      <c r="K46" s="23">
        <v>0</v>
      </c>
      <c r="L46" s="23">
        <v>0</v>
      </c>
      <c r="M46" s="23">
        <v>0</v>
      </c>
      <c r="N46" s="23">
        <v>0</v>
      </c>
    </row>
    <row r="47" spans="1:225" ht="12" customHeight="1" x14ac:dyDescent="0.25">
      <c r="A47" s="20">
        <v>260</v>
      </c>
      <c r="B47" s="31" t="s">
        <v>60</v>
      </c>
      <c r="C47" s="22" t="s">
        <v>40</v>
      </c>
      <c r="D47" s="23">
        <v>8.1999999999999993</v>
      </c>
      <c r="E47" s="23">
        <v>8.6</v>
      </c>
      <c r="F47" s="23">
        <v>2.8</v>
      </c>
      <c r="G47" s="24">
        <v>121</v>
      </c>
      <c r="H47" s="24">
        <v>16</v>
      </c>
      <c r="I47" s="24">
        <v>15</v>
      </c>
      <c r="J47" s="24">
        <v>23</v>
      </c>
      <c r="K47" s="23">
        <v>1</v>
      </c>
      <c r="L47" s="23">
        <v>0</v>
      </c>
      <c r="M47" s="23">
        <v>0.6</v>
      </c>
      <c r="N47" s="23">
        <v>0</v>
      </c>
    </row>
    <row r="48" spans="1:225" ht="12" customHeight="1" x14ac:dyDescent="0.25">
      <c r="A48" s="20">
        <v>304</v>
      </c>
      <c r="B48" s="31" t="s">
        <v>61</v>
      </c>
      <c r="C48" s="44">
        <v>180</v>
      </c>
      <c r="D48" s="23">
        <v>4.4000000000000004</v>
      </c>
      <c r="E48" s="23">
        <v>7.5</v>
      </c>
      <c r="F48" s="23">
        <v>33.700000000000003</v>
      </c>
      <c r="G48" s="24">
        <v>220</v>
      </c>
      <c r="H48" s="24">
        <v>2</v>
      </c>
      <c r="I48" s="24">
        <v>23</v>
      </c>
      <c r="J48" s="24">
        <v>73</v>
      </c>
      <c r="K48" s="45">
        <v>0.62</v>
      </c>
      <c r="L48" s="45">
        <v>0.03</v>
      </c>
      <c r="M48" s="45">
        <v>0</v>
      </c>
      <c r="N48" s="45">
        <v>0.04</v>
      </c>
    </row>
    <row r="49" spans="1:225" ht="12" customHeight="1" x14ac:dyDescent="0.25">
      <c r="A49" s="20">
        <v>377</v>
      </c>
      <c r="B49" s="21" t="s">
        <v>41</v>
      </c>
      <c r="C49" s="22" t="s">
        <v>42</v>
      </c>
      <c r="D49" s="14">
        <v>0.3</v>
      </c>
      <c r="E49" s="14">
        <v>0.1</v>
      </c>
      <c r="F49" s="14">
        <v>10.3</v>
      </c>
      <c r="G49" s="15">
        <v>43</v>
      </c>
      <c r="H49" s="15">
        <v>8</v>
      </c>
      <c r="I49" s="15">
        <v>5</v>
      </c>
      <c r="J49" s="15">
        <v>10</v>
      </c>
      <c r="K49" s="14">
        <v>0.9</v>
      </c>
      <c r="L49" s="14">
        <v>0</v>
      </c>
      <c r="M49" s="14">
        <v>2.9</v>
      </c>
      <c r="N49" s="14">
        <v>0</v>
      </c>
    </row>
    <row r="50" spans="1:225" ht="12" customHeight="1" x14ac:dyDescent="0.25">
      <c r="A50" s="6"/>
      <c r="B50" s="25" t="s">
        <v>27</v>
      </c>
      <c r="C50" s="19" t="s">
        <v>62</v>
      </c>
      <c r="D50" s="14">
        <v>1.6</v>
      </c>
      <c r="E50" s="14">
        <v>0.4</v>
      </c>
      <c r="F50" s="14">
        <v>11.44</v>
      </c>
      <c r="G50" s="15">
        <v>56</v>
      </c>
      <c r="H50" s="15">
        <v>8</v>
      </c>
      <c r="I50" s="15">
        <v>0</v>
      </c>
      <c r="J50" s="15">
        <v>0</v>
      </c>
      <c r="K50" s="14">
        <v>0.4</v>
      </c>
      <c r="L50" s="14">
        <v>6.4000000000000001E-2</v>
      </c>
      <c r="M50" s="14">
        <v>0</v>
      </c>
      <c r="N50" s="14">
        <v>0</v>
      </c>
    </row>
    <row r="51" spans="1:225" ht="12" customHeight="1" x14ac:dyDescent="0.25">
      <c r="A51" s="6"/>
      <c r="B51" s="35" t="s">
        <v>29</v>
      </c>
      <c r="C51" s="27" t="s">
        <v>63</v>
      </c>
      <c r="D51" s="28">
        <f>SUM(D46:D50)</f>
        <v>14.6</v>
      </c>
      <c r="E51" s="28">
        <f t="shared" ref="E51:N58" si="8">SUM(E46:E50)</f>
        <v>22.8</v>
      </c>
      <c r="F51" s="28">
        <f t="shared" si="8"/>
        <v>60.44</v>
      </c>
      <c r="G51" s="29">
        <f>SUM(G46:G50)</f>
        <v>505</v>
      </c>
      <c r="H51" s="29">
        <f t="shared" si="8"/>
        <v>34</v>
      </c>
      <c r="I51" s="29">
        <f t="shared" si="8"/>
        <v>43</v>
      </c>
      <c r="J51" s="29">
        <f t="shared" si="8"/>
        <v>106</v>
      </c>
      <c r="K51" s="28">
        <f t="shared" si="8"/>
        <v>2.92</v>
      </c>
      <c r="L51" s="28">
        <f t="shared" si="8"/>
        <v>9.4E-2</v>
      </c>
      <c r="M51" s="28">
        <f t="shared" si="8"/>
        <v>3.5</v>
      </c>
      <c r="N51" s="28">
        <f t="shared" si="8"/>
        <v>0.04</v>
      </c>
    </row>
    <row r="52" spans="1:225" ht="12" customHeight="1" x14ac:dyDescent="0.25">
      <c r="A52" s="6"/>
      <c r="B52" s="18" t="s">
        <v>30</v>
      </c>
      <c r="C52" s="27"/>
      <c r="D52" s="28"/>
      <c r="E52" s="28"/>
      <c r="F52" s="28"/>
      <c r="G52" s="29"/>
      <c r="H52" s="29"/>
      <c r="I52" s="29"/>
      <c r="J52" s="29"/>
      <c r="K52" s="28"/>
      <c r="L52" s="28"/>
      <c r="M52" s="28"/>
      <c r="N52" s="28"/>
    </row>
    <row r="53" spans="1:225" ht="12" customHeight="1" x14ac:dyDescent="0.25">
      <c r="A53" s="6" t="s">
        <v>64</v>
      </c>
      <c r="B53" s="30" t="s">
        <v>65</v>
      </c>
      <c r="C53" s="22" t="s">
        <v>66</v>
      </c>
      <c r="D53" s="14">
        <v>4.3</v>
      </c>
      <c r="E53" s="14">
        <v>5.8</v>
      </c>
      <c r="F53" s="14">
        <v>23.7</v>
      </c>
      <c r="G53" s="15">
        <v>164</v>
      </c>
      <c r="H53" s="15">
        <v>124</v>
      </c>
      <c r="I53" s="15">
        <v>18.8</v>
      </c>
      <c r="J53" s="15">
        <v>100</v>
      </c>
      <c r="K53" s="14">
        <v>1.2</v>
      </c>
      <c r="L53" s="14">
        <v>0.38</v>
      </c>
      <c r="M53" s="14">
        <v>11.8</v>
      </c>
      <c r="N53" s="14">
        <v>0.02</v>
      </c>
    </row>
    <row r="54" spans="1:225" s="32" customFormat="1" ht="12" customHeight="1" x14ac:dyDescent="0.25">
      <c r="A54" s="20" t="s">
        <v>67</v>
      </c>
      <c r="B54" s="30" t="s">
        <v>68</v>
      </c>
      <c r="C54" s="22" t="s">
        <v>69</v>
      </c>
      <c r="D54" s="23">
        <v>11.3</v>
      </c>
      <c r="E54" s="23">
        <v>11.8</v>
      </c>
      <c r="F54" s="23">
        <v>12.9</v>
      </c>
      <c r="G54" s="24">
        <v>202</v>
      </c>
      <c r="H54" s="24">
        <v>17</v>
      </c>
      <c r="I54" s="24">
        <v>15</v>
      </c>
      <c r="J54" s="24">
        <v>77</v>
      </c>
      <c r="K54" s="23">
        <v>0.8</v>
      </c>
      <c r="L54" s="23">
        <v>0.13</v>
      </c>
      <c r="M54" s="23">
        <v>0.95</v>
      </c>
      <c r="N54" s="23">
        <v>0.03</v>
      </c>
      <c r="HQ54" s="34"/>
    </row>
    <row r="55" spans="1:225" s="32" customFormat="1" ht="12" customHeight="1" x14ac:dyDescent="0.25">
      <c r="A55" s="6">
        <v>312</v>
      </c>
      <c r="B55" s="21" t="s">
        <v>70</v>
      </c>
      <c r="C55" s="41">
        <v>180</v>
      </c>
      <c r="D55" s="14">
        <v>3.8</v>
      </c>
      <c r="E55" s="14">
        <v>6.3</v>
      </c>
      <c r="F55" s="14">
        <v>14.5</v>
      </c>
      <c r="G55" s="15">
        <v>130</v>
      </c>
      <c r="H55" s="15">
        <v>46</v>
      </c>
      <c r="I55" s="15">
        <v>33</v>
      </c>
      <c r="J55" s="15">
        <v>99</v>
      </c>
      <c r="K55" s="14">
        <v>1.18</v>
      </c>
      <c r="L55" s="14">
        <v>0.01</v>
      </c>
      <c r="M55" s="14">
        <v>0.36</v>
      </c>
      <c r="N55" s="14">
        <v>0.06</v>
      </c>
      <c r="HQ55" s="34"/>
    </row>
    <row r="56" spans="1:225" ht="12" customHeight="1" x14ac:dyDescent="0.25">
      <c r="A56" s="20">
        <v>348</v>
      </c>
      <c r="B56" s="21" t="s">
        <v>71</v>
      </c>
      <c r="C56" s="22" t="s">
        <v>23</v>
      </c>
      <c r="D56" s="23">
        <v>1.1000000000000001</v>
      </c>
      <c r="E56" s="14">
        <v>0</v>
      </c>
      <c r="F56" s="14">
        <v>13.2</v>
      </c>
      <c r="G56" s="15">
        <v>86</v>
      </c>
      <c r="H56" s="15">
        <v>33</v>
      </c>
      <c r="I56" s="15">
        <v>21</v>
      </c>
      <c r="J56" s="15">
        <v>29</v>
      </c>
      <c r="K56" s="14">
        <v>0.7</v>
      </c>
      <c r="L56" s="14">
        <v>0</v>
      </c>
      <c r="M56" s="14">
        <v>0.9</v>
      </c>
      <c r="N56" s="14">
        <v>0</v>
      </c>
    </row>
    <row r="57" spans="1:225" ht="12" customHeight="1" x14ac:dyDescent="0.25">
      <c r="A57" s="6"/>
      <c r="B57" s="25" t="s">
        <v>35</v>
      </c>
      <c r="C57" s="19" t="s">
        <v>72</v>
      </c>
      <c r="D57" s="14">
        <v>3</v>
      </c>
      <c r="E57" s="14">
        <v>0.60000000000000009</v>
      </c>
      <c r="F57" s="14">
        <v>19.380000000000003</v>
      </c>
      <c r="G57" s="15">
        <v>95</v>
      </c>
      <c r="H57" s="15">
        <v>24</v>
      </c>
      <c r="I57" s="15">
        <v>0</v>
      </c>
      <c r="J57" s="15">
        <v>0</v>
      </c>
      <c r="K57" s="14">
        <v>1.28</v>
      </c>
      <c r="L57" s="14">
        <v>0.13800000000000001</v>
      </c>
      <c r="M57" s="14">
        <v>0</v>
      </c>
      <c r="N57" s="14">
        <v>0</v>
      </c>
    </row>
    <row r="58" spans="1:225" ht="12" customHeight="1" x14ac:dyDescent="0.25">
      <c r="A58" s="6"/>
      <c r="B58" s="35" t="s">
        <v>29</v>
      </c>
      <c r="C58" s="27"/>
      <c r="D58" s="28">
        <f>SUM(D53:D57)</f>
        <v>23.500000000000004</v>
      </c>
      <c r="E58" s="28">
        <f t="shared" si="8"/>
        <v>24.500000000000004</v>
      </c>
      <c r="F58" s="28">
        <f t="shared" si="8"/>
        <v>83.68</v>
      </c>
      <c r="G58" s="29">
        <f>SUM(G53:G57)</f>
        <v>677</v>
      </c>
      <c r="H58" s="29">
        <f t="shared" si="8"/>
        <v>244</v>
      </c>
      <c r="I58" s="29">
        <f t="shared" si="8"/>
        <v>87.8</v>
      </c>
      <c r="J58" s="29">
        <f t="shared" si="8"/>
        <v>305</v>
      </c>
      <c r="K58" s="28">
        <f t="shared" si="8"/>
        <v>5.16</v>
      </c>
      <c r="L58" s="28">
        <f t="shared" si="8"/>
        <v>0.65800000000000003</v>
      </c>
      <c r="M58" s="28">
        <f t="shared" si="8"/>
        <v>14.01</v>
      </c>
      <c r="N58" s="28">
        <f t="shared" si="8"/>
        <v>0.11</v>
      </c>
    </row>
    <row r="59" spans="1:225" s="46" customFormat="1" ht="12" customHeight="1" x14ac:dyDescent="0.25">
      <c r="A59" s="6"/>
      <c r="B59" s="18" t="s">
        <v>37</v>
      </c>
      <c r="C59" s="19"/>
      <c r="D59" s="14"/>
      <c r="E59" s="14"/>
      <c r="F59" s="14"/>
      <c r="G59" s="15"/>
      <c r="H59" s="15"/>
      <c r="I59" s="15"/>
      <c r="J59" s="15"/>
      <c r="K59" s="14"/>
      <c r="L59" s="14"/>
      <c r="M59" s="14"/>
      <c r="N59" s="14"/>
    </row>
    <row r="60" spans="1:225" s="46" customFormat="1" ht="12" customHeight="1" x14ac:dyDescent="0.25">
      <c r="A60" s="20" t="s">
        <v>73</v>
      </c>
      <c r="B60" s="21" t="s">
        <v>74</v>
      </c>
      <c r="C60" s="22" t="s">
        <v>75</v>
      </c>
      <c r="D60" s="23">
        <v>8.17</v>
      </c>
      <c r="E60" s="23">
        <v>10.26</v>
      </c>
      <c r="F60" s="23">
        <v>40.184999999999995</v>
      </c>
      <c r="G60" s="24">
        <v>285.95</v>
      </c>
      <c r="H60" s="24">
        <v>36.1</v>
      </c>
      <c r="I60" s="24">
        <v>11.4</v>
      </c>
      <c r="J60" s="24">
        <v>59.85</v>
      </c>
      <c r="K60" s="23">
        <v>0.66500000000000004</v>
      </c>
      <c r="L60" s="23">
        <v>7.6000000000000012E-2</v>
      </c>
      <c r="M60" s="23">
        <v>6.6500000000000004E-2</v>
      </c>
      <c r="N60" s="23">
        <v>9.5000000000000015E-3</v>
      </c>
    </row>
    <row r="61" spans="1:225" s="46" customFormat="1" ht="12" customHeight="1" x14ac:dyDescent="0.25">
      <c r="A61" s="20">
        <v>338</v>
      </c>
      <c r="B61" s="21" t="s">
        <v>24</v>
      </c>
      <c r="C61" s="22" t="s">
        <v>25</v>
      </c>
      <c r="D61" s="23">
        <v>0.4</v>
      </c>
      <c r="E61" s="14">
        <v>0.4</v>
      </c>
      <c r="F61" s="14">
        <v>10.8</v>
      </c>
      <c r="G61" s="15">
        <v>49</v>
      </c>
      <c r="H61" s="15">
        <v>18</v>
      </c>
      <c r="I61" s="15">
        <v>10</v>
      </c>
      <c r="J61" s="15">
        <v>12</v>
      </c>
      <c r="K61" s="14">
        <v>2.4</v>
      </c>
      <c r="L61" s="14">
        <v>0</v>
      </c>
      <c r="M61" s="14">
        <v>11</v>
      </c>
      <c r="N61" s="14">
        <v>0</v>
      </c>
    </row>
    <row r="62" spans="1:225" s="46" customFormat="1" ht="12" customHeight="1" x14ac:dyDescent="0.25">
      <c r="A62" s="20" t="s">
        <v>76</v>
      </c>
      <c r="B62" s="21" t="s">
        <v>77</v>
      </c>
      <c r="C62" s="22" t="s">
        <v>23</v>
      </c>
      <c r="D62" s="23">
        <v>0.2</v>
      </c>
      <c r="E62" s="23">
        <v>0.1</v>
      </c>
      <c r="F62" s="23">
        <v>17</v>
      </c>
      <c r="G62" s="24">
        <v>69</v>
      </c>
      <c r="H62" s="24">
        <v>9</v>
      </c>
      <c r="I62" s="24">
        <v>3</v>
      </c>
      <c r="J62" s="24">
        <v>6</v>
      </c>
      <c r="K62" s="23">
        <v>0.1</v>
      </c>
      <c r="L62" s="23">
        <v>0.01</v>
      </c>
      <c r="M62" s="23">
        <v>15</v>
      </c>
      <c r="N62" s="23">
        <v>0</v>
      </c>
    </row>
    <row r="63" spans="1:225" ht="12" customHeight="1" x14ac:dyDescent="0.25">
      <c r="A63" s="6"/>
      <c r="B63" s="35" t="s">
        <v>29</v>
      </c>
      <c r="C63" s="27"/>
      <c r="D63" s="28">
        <f>SUM(D60:D62)</f>
        <v>8.77</v>
      </c>
      <c r="E63" s="28">
        <f t="shared" ref="E63:N63" si="9">SUM(E60:E62)</f>
        <v>10.76</v>
      </c>
      <c r="F63" s="28">
        <f t="shared" si="9"/>
        <v>67.984999999999999</v>
      </c>
      <c r="G63" s="29">
        <f>SUM(G60:G62)</f>
        <v>403.95</v>
      </c>
      <c r="H63" s="29">
        <f t="shared" si="9"/>
        <v>63.1</v>
      </c>
      <c r="I63" s="29">
        <f t="shared" si="9"/>
        <v>24.4</v>
      </c>
      <c r="J63" s="29">
        <f t="shared" si="9"/>
        <v>77.849999999999994</v>
      </c>
      <c r="K63" s="28">
        <f t="shared" si="9"/>
        <v>3.165</v>
      </c>
      <c r="L63" s="28">
        <f t="shared" si="9"/>
        <v>8.6000000000000007E-2</v>
      </c>
      <c r="M63" s="28">
        <f t="shared" si="9"/>
        <v>26.066499999999998</v>
      </c>
      <c r="N63" s="28">
        <f t="shared" si="9"/>
        <v>9.5000000000000015E-3</v>
      </c>
    </row>
    <row r="64" spans="1:225" ht="12" customHeight="1" x14ac:dyDescent="0.25">
      <c r="A64" s="6"/>
      <c r="B64" s="43" t="s">
        <v>43</v>
      </c>
      <c r="C64" s="38"/>
      <c r="D64" s="38">
        <f>D51+D58+D63</f>
        <v>46.870000000000005</v>
      </c>
      <c r="E64" s="38">
        <f t="shared" ref="E64:M64" si="10">E51+E58+E63</f>
        <v>58.06</v>
      </c>
      <c r="F64" s="38">
        <f t="shared" si="10"/>
        <v>212.10500000000002</v>
      </c>
      <c r="G64" s="39">
        <f>G51+G58+G63</f>
        <v>1585.95</v>
      </c>
      <c r="H64" s="39">
        <f t="shared" si="10"/>
        <v>341.1</v>
      </c>
      <c r="I64" s="39">
        <f t="shared" si="10"/>
        <v>155.20000000000002</v>
      </c>
      <c r="J64" s="39">
        <f t="shared" si="10"/>
        <v>488.85</v>
      </c>
      <c r="K64" s="38">
        <f t="shared" si="10"/>
        <v>11.245000000000001</v>
      </c>
      <c r="L64" s="38">
        <f t="shared" si="10"/>
        <v>0.83799999999999997</v>
      </c>
      <c r="M64" s="38">
        <f t="shared" si="10"/>
        <v>43.576499999999996</v>
      </c>
      <c r="N64" s="38">
        <f>N51+N58+N63</f>
        <v>0.1595</v>
      </c>
    </row>
    <row r="65" spans="1:225" ht="12" customHeight="1" x14ac:dyDescent="0.25">
      <c r="A65" s="6"/>
      <c r="B65" s="17" t="s">
        <v>78</v>
      </c>
      <c r="C65" s="19"/>
      <c r="D65" s="14"/>
      <c r="E65" s="14"/>
      <c r="F65" s="14"/>
      <c r="G65" s="15"/>
      <c r="H65" s="15"/>
      <c r="I65" s="15"/>
      <c r="J65" s="15"/>
      <c r="K65" s="14"/>
      <c r="L65" s="14"/>
      <c r="M65" s="14"/>
      <c r="N65" s="14"/>
    </row>
    <row r="66" spans="1:225" ht="12" customHeight="1" x14ac:dyDescent="0.25">
      <c r="A66" s="6"/>
      <c r="B66" s="18" t="s">
        <v>79</v>
      </c>
      <c r="C66" s="19"/>
      <c r="D66" s="14"/>
      <c r="E66" s="14"/>
      <c r="F66" s="14"/>
      <c r="G66" s="15"/>
      <c r="H66" s="15"/>
      <c r="I66" s="15"/>
      <c r="J66" s="15"/>
      <c r="K66" s="14"/>
      <c r="L66" s="14"/>
      <c r="M66" s="14"/>
      <c r="N66" s="14"/>
    </row>
    <row r="67" spans="1:225" ht="12" customHeight="1" x14ac:dyDescent="0.25">
      <c r="A67" s="20">
        <v>271</v>
      </c>
      <c r="B67" s="21" t="s">
        <v>80</v>
      </c>
      <c r="C67" s="22" t="s">
        <v>40</v>
      </c>
      <c r="D67" s="23">
        <v>13.8</v>
      </c>
      <c r="E67" s="23">
        <v>11.3</v>
      </c>
      <c r="F67" s="23">
        <v>10.1</v>
      </c>
      <c r="G67" s="24">
        <v>198</v>
      </c>
      <c r="H67" s="24">
        <v>10</v>
      </c>
      <c r="I67" s="24">
        <v>10</v>
      </c>
      <c r="J67" s="24">
        <v>53</v>
      </c>
      <c r="K67" s="23">
        <v>1</v>
      </c>
      <c r="L67" s="23">
        <v>0.3</v>
      </c>
      <c r="M67" s="23">
        <v>0</v>
      </c>
      <c r="N67" s="23">
        <v>0</v>
      </c>
    </row>
    <row r="68" spans="1:225" ht="12" customHeight="1" x14ac:dyDescent="0.25">
      <c r="A68" s="6">
        <v>302</v>
      </c>
      <c r="B68" s="21" t="s">
        <v>81</v>
      </c>
      <c r="C68" s="41">
        <v>180</v>
      </c>
      <c r="D68" s="14">
        <v>10.199999999999999</v>
      </c>
      <c r="E68" s="14">
        <v>8.8000000000000007</v>
      </c>
      <c r="F68" s="14">
        <v>44.1</v>
      </c>
      <c r="G68" s="15">
        <v>296</v>
      </c>
      <c r="H68" s="15">
        <v>18</v>
      </c>
      <c r="I68" s="15">
        <v>161</v>
      </c>
      <c r="J68" s="15">
        <v>242</v>
      </c>
      <c r="K68" s="14">
        <v>5.4</v>
      </c>
      <c r="L68" s="14">
        <v>0.25</v>
      </c>
      <c r="M68" s="14">
        <v>0</v>
      </c>
      <c r="N68" s="14">
        <v>0.03</v>
      </c>
    </row>
    <row r="69" spans="1:225" ht="12" customHeight="1" x14ac:dyDescent="0.25">
      <c r="A69" s="20">
        <v>71</v>
      </c>
      <c r="B69" s="31" t="s">
        <v>82</v>
      </c>
      <c r="C69" s="22" t="s">
        <v>83</v>
      </c>
      <c r="D69" s="14">
        <v>0.3</v>
      </c>
      <c r="E69" s="14">
        <v>0.05</v>
      </c>
      <c r="F69" s="14">
        <v>1</v>
      </c>
      <c r="G69" s="15">
        <v>5</v>
      </c>
      <c r="H69" s="15">
        <v>4</v>
      </c>
      <c r="I69" s="15">
        <v>5</v>
      </c>
      <c r="J69" s="15">
        <v>6</v>
      </c>
      <c r="K69" s="14">
        <v>0.23</v>
      </c>
      <c r="L69" s="14">
        <v>0.02</v>
      </c>
      <c r="M69" s="14">
        <v>6</v>
      </c>
      <c r="N69" s="14">
        <v>0</v>
      </c>
    </row>
    <row r="70" spans="1:225" ht="12" customHeight="1" x14ac:dyDescent="0.25">
      <c r="A70" s="6"/>
      <c r="B70" s="21" t="s">
        <v>84</v>
      </c>
      <c r="C70" s="41">
        <v>20</v>
      </c>
      <c r="D70" s="14">
        <v>1.5</v>
      </c>
      <c r="E70" s="14">
        <v>2.8</v>
      </c>
      <c r="F70" s="14">
        <v>13.6</v>
      </c>
      <c r="G70" s="15">
        <v>86</v>
      </c>
      <c r="H70" s="15">
        <v>0</v>
      </c>
      <c r="I70" s="15">
        <v>0</v>
      </c>
      <c r="J70" s="15">
        <v>0</v>
      </c>
      <c r="K70" s="14">
        <v>0</v>
      </c>
      <c r="L70" s="14">
        <v>0</v>
      </c>
      <c r="M70" s="14">
        <v>0</v>
      </c>
      <c r="N70" s="14">
        <v>0</v>
      </c>
    </row>
    <row r="71" spans="1:225" ht="12" customHeight="1" x14ac:dyDescent="0.25">
      <c r="A71" s="20" t="s">
        <v>85</v>
      </c>
      <c r="B71" s="21" t="s">
        <v>86</v>
      </c>
      <c r="C71" s="22" t="s">
        <v>23</v>
      </c>
      <c r="D71" s="14">
        <v>0</v>
      </c>
      <c r="E71" s="14">
        <v>0</v>
      </c>
      <c r="F71" s="14">
        <v>28</v>
      </c>
      <c r="G71" s="15">
        <v>112</v>
      </c>
      <c r="H71" s="15">
        <v>3</v>
      </c>
      <c r="I71" s="15">
        <v>0</v>
      </c>
      <c r="J71" s="15">
        <v>6</v>
      </c>
      <c r="K71" s="14">
        <v>0</v>
      </c>
      <c r="L71" s="14">
        <v>0</v>
      </c>
      <c r="M71" s="14">
        <v>7.6</v>
      </c>
      <c r="N71" s="14">
        <v>0</v>
      </c>
    </row>
    <row r="72" spans="1:225" ht="12" customHeight="1" x14ac:dyDescent="0.25">
      <c r="A72" s="6"/>
      <c r="B72" s="25" t="s">
        <v>27</v>
      </c>
      <c r="C72" s="19" t="s">
        <v>83</v>
      </c>
      <c r="D72" s="14">
        <v>2</v>
      </c>
      <c r="E72" s="14">
        <v>0.5</v>
      </c>
      <c r="F72" s="14">
        <v>14.3</v>
      </c>
      <c r="G72" s="15">
        <v>70</v>
      </c>
      <c r="H72" s="15">
        <v>10</v>
      </c>
      <c r="I72" s="15">
        <v>0</v>
      </c>
      <c r="J72" s="15">
        <v>0</v>
      </c>
      <c r="K72" s="14">
        <v>0.5</v>
      </c>
      <c r="L72" s="14">
        <v>0.1</v>
      </c>
      <c r="M72" s="14">
        <v>0</v>
      </c>
      <c r="N72" s="14">
        <v>0</v>
      </c>
    </row>
    <row r="73" spans="1:225" ht="12" customHeight="1" x14ac:dyDescent="0.25">
      <c r="A73" s="20"/>
      <c r="B73" s="26" t="s">
        <v>29</v>
      </c>
      <c r="C73" s="27"/>
      <c r="D73" s="28">
        <f t="shared" ref="D73:N81" si="11">SUM(D67:D72)</f>
        <v>27.8</v>
      </c>
      <c r="E73" s="28">
        <f t="shared" si="11"/>
        <v>23.450000000000003</v>
      </c>
      <c r="F73" s="28">
        <f t="shared" si="11"/>
        <v>111.1</v>
      </c>
      <c r="G73" s="29">
        <f>SUM(G67:G72)</f>
        <v>767</v>
      </c>
      <c r="H73" s="29">
        <f t="shared" si="11"/>
        <v>45</v>
      </c>
      <c r="I73" s="29">
        <f t="shared" si="11"/>
        <v>176</v>
      </c>
      <c r="J73" s="29">
        <f t="shared" si="11"/>
        <v>307</v>
      </c>
      <c r="K73" s="28">
        <f t="shared" si="11"/>
        <v>7.1300000000000008</v>
      </c>
      <c r="L73" s="28">
        <f t="shared" si="11"/>
        <v>0.67</v>
      </c>
      <c r="M73" s="28">
        <f t="shared" si="11"/>
        <v>13.6</v>
      </c>
      <c r="N73" s="28">
        <f t="shared" si="11"/>
        <v>0.03</v>
      </c>
    </row>
    <row r="74" spans="1:225" s="32" customFormat="1" ht="12" customHeight="1" x14ac:dyDescent="0.25">
      <c r="A74" s="6"/>
      <c r="B74" s="18" t="s">
        <v>49</v>
      </c>
      <c r="C74" s="19"/>
      <c r="D74" s="14"/>
      <c r="E74" s="14"/>
      <c r="F74" s="14"/>
      <c r="G74" s="15"/>
      <c r="H74" s="15"/>
      <c r="I74" s="15"/>
      <c r="J74" s="15"/>
      <c r="K74" s="14"/>
      <c r="L74" s="14"/>
      <c r="M74" s="14"/>
      <c r="N74" s="14"/>
      <c r="HQ74" s="34"/>
    </row>
    <row r="75" spans="1:225" s="32" customFormat="1" ht="12" customHeight="1" x14ac:dyDescent="0.25">
      <c r="A75" s="6">
        <v>82</v>
      </c>
      <c r="B75" s="40" t="s">
        <v>87</v>
      </c>
      <c r="C75" s="19" t="s">
        <v>51</v>
      </c>
      <c r="D75" s="14">
        <v>1.8</v>
      </c>
      <c r="E75" s="14">
        <v>5.6</v>
      </c>
      <c r="F75" s="14">
        <v>12</v>
      </c>
      <c r="G75" s="15">
        <v>106</v>
      </c>
      <c r="H75" s="15">
        <v>37</v>
      </c>
      <c r="I75" s="15">
        <v>22</v>
      </c>
      <c r="J75" s="15">
        <v>54</v>
      </c>
      <c r="K75" s="14">
        <v>1.1000000000000001</v>
      </c>
      <c r="L75" s="14">
        <v>0.22</v>
      </c>
      <c r="M75" s="14">
        <v>10.3</v>
      </c>
      <c r="N75" s="14">
        <v>0.01</v>
      </c>
      <c r="HQ75" s="34"/>
    </row>
    <row r="76" spans="1:225" s="32" customFormat="1" ht="12" customHeight="1" x14ac:dyDescent="0.25">
      <c r="A76" s="20" t="s">
        <v>88</v>
      </c>
      <c r="B76" s="30" t="s">
        <v>89</v>
      </c>
      <c r="C76" s="22" t="s">
        <v>40</v>
      </c>
      <c r="D76" s="23">
        <v>13.7</v>
      </c>
      <c r="E76" s="23">
        <v>10.5</v>
      </c>
      <c r="F76" s="23">
        <v>7.5</v>
      </c>
      <c r="G76" s="24">
        <v>179</v>
      </c>
      <c r="H76" s="24">
        <v>18</v>
      </c>
      <c r="I76" s="24">
        <v>16</v>
      </c>
      <c r="J76" s="24">
        <v>233</v>
      </c>
      <c r="K76" s="23">
        <v>4.9000000000000004</v>
      </c>
      <c r="L76" s="23">
        <v>0.2</v>
      </c>
      <c r="M76" s="23">
        <v>8.1999999999999993</v>
      </c>
      <c r="N76" s="23">
        <v>0.02</v>
      </c>
      <c r="HQ76" s="34"/>
    </row>
    <row r="77" spans="1:225" s="32" customFormat="1" ht="12" customHeight="1" x14ac:dyDescent="0.25">
      <c r="A77" s="6">
        <v>309</v>
      </c>
      <c r="B77" s="21" t="s">
        <v>90</v>
      </c>
      <c r="C77" s="41">
        <v>180</v>
      </c>
      <c r="D77" s="14">
        <v>6.5</v>
      </c>
      <c r="E77" s="14">
        <v>5.7</v>
      </c>
      <c r="F77" s="14">
        <v>33.5</v>
      </c>
      <c r="G77" s="15">
        <v>212</v>
      </c>
      <c r="H77" s="15">
        <v>8</v>
      </c>
      <c r="I77" s="15">
        <v>9</v>
      </c>
      <c r="J77" s="15">
        <v>42</v>
      </c>
      <c r="K77" s="14">
        <v>0.91</v>
      </c>
      <c r="L77" s="14">
        <v>7.0000000000000007E-2</v>
      </c>
      <c r="M77" s="14">
        <v>0</v>
      </c>
      <c r="N77" s="14">
        <v>0.03</v>
      </c>
      <c r="HQ77" s="34"/>
    </row>
    <row r="78" spans="1:225" s="32" customFormat="1" ht="12" customHeight="1" x14ac:dyDescent="0.25">
      <c r="A78" s="20"/>
      <c r="B78" s="31" t="s">
        <v>91</v>
      </c>
      <c r="C78" s="22" t="s">
        <v>92</v>
      </c>
      <c r="D78" s="23">
        <v>3.5</v>
      </c>
      <c r="E78" s="23">
        <v>10.9</v>
      </c>
      <c r="F78" s="23">
        <v>43.3</v>
      </c>
      <c r="G78" s="24">
        <v>289</v>
      </c>
      <c r="H78" s="24">
        <v>0</v>
      </c>
      <c r="I78" s="24">
        <v>0</v>
      </c>
      <c r="J78" s="24">
        <v>0</v>
      </c>
      <c r="K78" s="23">
        <v>0</v>
      </c>
      <c r="L78" s="23">
        <v>0</v>
      </c>
      <c r="M78" s="23">
        <v>0</v>
      </c>
      <c r="N78" s="23">
        <v>0</v>
      </c>
      <c r="HQ78" s="34"/>
    </row>
    <row r="79" spans="1:225" s="32" customFormat="1" ht="12" customHeight="1" x14ac:dyDescent="0.25">
      <c r="A79" s="20">
        <v>376</v>
      </c>
      <c r="B79" s="36" t="s">
        <v>26</v>
      </c>
      <c r="C79" s="22" t="s">
        <v>23</v>
      </c>
      <c r="D79" s="14">
        <v>0.2</v>
      </c>
      <c r="E79" s="14">
        <v>0.1</v>
      </c>
      <c r="F79" s="14">
        <v>5</v>
      </c>
      <c r="G79" s="15">
        <v>21</v>
      </c>
      <c r="H79" s="15">
        <v>5</v>
      </c>
      <c r="I79" s="15">
        <v>4</v>
      </c>
      <c r="J79" s="15">
        <v>8</v>
      </c>
      <c r="K79" s="14">
        <v>0.9</v>
      </c>
      <c r="L79" s="14">
        <v>0</v>
      </c>
      <c r="M79" s="14">
        <v>0.1</v>
      </c>
      <c r="N79" s="14">
        <v>0</v>
      </c>
      <c r="HQ79" s="34"/>
    </row>
    <row r="80" spans="1:225" s="32" customFormat="1" ht="12" customHeight="1" x14ac:dyDescent="0.25">
      <c r="A80" s="6"/>
      <c r="B80" s="25" t="s">
        <v>35</v>
      </c>
      <c r="C80" s="19" t="s">
        <v>93</v>
      </c>
      <c r="D80" s="14">
        <v>3.8</v>
      </c>
      <c r="E80" s="14">
        <v>0.8</v>
      </c>
      <c r="F80" s="14">
        <v>25.1</v>
      </c>
      <c r="G80" s="15">
        <v>123</v>
      </c>
      <c r="H80" s="15">
        <v>28</v>
      </c>
      <c r="I80" s="15">
        <v>0</v>
      </c>
      <c r="J80" s="15">
        <v>0</v>
      </c>
      <c r="K80" s="14">
        <v>1.5</v>
      </c>
      <c r="L80" s="14">
        <v>0.2</v>
      </c>
      <c r="M80" s="14">
        <v>0</v>
      </c>
      <c r="N80" s="14">
        <v>0</v>
      </c>
      <c r="HQ80" s="34"/>
    </row>
    <row r="81" spans="1:225" s="32" customFormat="1" ht="12" customHeight="1" x14ac:dyDescent="0.25">
      <c r="A81" s="6"/>
      <c r="B81" s="35" t="s">
        <v>29</v>
      </c>
      <c r="C81" s="27"/>
      <c r="D81" s="28">
        <f t="shared" si="11"/>
        <v>29.5</v>
      </c>
      <c r="E81" s="28">
        <f t="shared" si="11"/>
        <v>33.6</v>
      </c>
      <c r="F81" s="28">
        <f t="shared" si="11"/>
        <v>126.4</v>
      </c>
      <c r="G81" s="29">
        <f>SUM(G75:G80)</f>
        <v>930</v>
      </c>
      <c r="H81" s="29">
        <f t="shared" si="11"/>
        <v>96</v>
      </c>
      <c r="I81" s="29">
        <f t="shared" si="11"/>
        <v>51</v>
      </c>
      <c r="J81" s="29">
        <f t="shared" si="11"/>
        <v>337</v>
      </c>
      <c r="K81" s="28">
        <f t="shared" si="11"/>
        <v>9.31</v>
      </c>
      <c r="L81" s="28">
        <f t="shared" si="11"/>
        <v>0.69000000000000006</v>
      </c>
      <c r="M81" s="28">
        <f t="shared" si="11"/>
        <v>18.600000000000001</v>
      </c>
      <c r="N81" s="28">
        <f t="shared" si="11"/>
        <v>0.06</v>
      </c>
      <c r="HQ81" s="34"/>
    </row>
    <row r="82" spans="1:225" ht="12" customHeight="1" x14ac:dyDescent="0.25">
      <c r="A82" s="6"/>
      <c r="B82" s="18" t="s">
        <v>37</v>
      </c>
      <c r="C82" s="19"/>
      <c r="D82" s="14"/>
      <c r="E82" s="14"/>
      <c r="F82" s="14"/>
      <c r="G82" s="15"/>
      <c r="H82" s="15"/>
      <c r="I82" s="15"/>
      <c r="J82" s="15"/>
      <c r="K82" s="14"/>
      <c r="L82" s="14"/>
      <c r="M82" s="14"/>
      <c r="N82" s="14"/>
    </row>
    <row r="83" spans="1:225" ht="12" customHeight="1" x14ac:dyDescent="0.25">
      <c r="A83" s="20">
        <v>386</v>
      </c>
      <c r="B83" s="40" t="s">
        <v>94</v>
      </c>
      <c r="C83" s="22" t="s">
        <v>23</v>
      </c>
      <c r="D83" s="23">
        <v>5.6</v>
      </c>
      <c r="E83" s="23">
        <v>5</v>
      </c>
      <c r="F83" s="23">
        <v>22</v>
      </c>
      <c r="G83" s="24">
        <v>156</v>
      </c>
      <c r="H83" s="24">
        <v>242</v>
      </c>
      <c r="I83" s="24">
        <v>30</v>
      </c>
      <c r="J83" s="24">
        <v>188</v>
      </c>
      <c r="K83" s="23">
        <v>0.2</v>
      </c>
      <c r="L83" s="23">
        <v>0.1</v>
      </c>
      <c r="M83" s="23">
        <v>1.8</v>
      </c>
      <c r="N83" s="23">
        <v>0</v>
      </c>
    </row>
    <row r="84" spans="1:225" ht="12" customHeight="1" x14ac:dyDescent="0.25">
      <c r="A84" s="20">
        <v>421</v>
      </c>
      <c r="B84" s="21" t="s">
        <v>95</v>
      </c>
      <c r="C84" s="22" t="s">
        <v>40</v>
      </c>
      <c r="D84" s="23">
        <v>7.7</v>
      </c>
      <c r="E84" s="14">
        <v>6</v>
      </c>
      <c r="F84" s="14">
        <v>45.4</v>
      </c>
      <c r="G84" s="15">
        <v>266</v>
      </c>
      <c r="H84" s="15">
        <v>13</v>
      </c>
      <c r="I84" s="15">
        <v>11</v>
      </c>
      <c r="J84" s="15">
        <v>57</v>
      </c>
      <c r="K84" s="14">
        <v>0.81</v>
      </c>
      <c r="L84" s="14">
        <v>0.1</v>
      </c>
      <c r="M84" s="14">
        <v>0</v>
      </c>
      <c r="N84" s="14">
        <v>0</v>
      </c>
    </row>
    <row r="85" spans="1:225" ht="12" customHeight="1" x14ac:dyDescent="0.25">
      <c r="A85" s="6"/>
      <c r="B85" s="35" t="s">
        <v>29</v>
      </c>
      <c r="C85" s="27"/>
      <c r="D85" s="28">
        <f t="shared" ref="D85:N85" si="12">SUM(D83:D84)</f>
        <v>13.3</v>
      </c>
      <c r="E85" s="28">
        <f t="shared" si="12"/>
        <v>11</v>
      </c>
      <c r="F85" s="28">
        <f t="shared" si="12"/>
        <v>67.400000000000006</v>
      </c>
      <c r="G85" s="29">
        <f>SUM(G83:G84)</f>
        <v>422</v>
      </c>
      <c r="H85" s="29">
        <f t="shared" si="12"/>
        <v>255</v>
      </c>
      <c r="I85" s="29">
        <f t="shared" si="12"/>
        <v>41</v>
      </c>
      <c r="J85" s="29">
        <f t="shared" si="12"/>
        <v>245</v>
      </c>
      <c r="K85" s="28">
        <f t="shared" si="12"/>
        <v>1.01</v>
      </c>
      <c r="L85" s="28">
        <f t="shared" si="12"/>
        <v>0.2</v>
      </c>
      <c r="M85" s="28">
        <f t="shared" si="12"/>
        <v>1.8</v>
      </c>
      <c r="N85" s="28">
        <f t="shared" si="12"/>
        <v>0</v>
      </c>
    </row>
    <row r="86" spans="1:225" ht="12" customHeight="1" x14ac:dyDescent="0.25">
      <c r="A86" s="6"/>
      <c r="B86" s="43" t="s">
        <v>43</v>
      </c>
      <c r="C86" s="38"/>
      <c r="D86" s="38">
        <f t="shared" ref="D86:N86" si="13">D73+D81+D85</f>
        <v>70.599999999999994</v>
      </c>
      <c r="E86" s="38">
        <f t="shared" si="13"/>
        <v>68.050000000000011</v>
      </c>
      <c r="F86" s="38">
        <f t="shared" si="13"/>
        <v>304.89999999999998</v>
      </c>
      <c r="G86" s="39">
        <f>G73+G81+G85</f>
        <v>2119</v>
      </c>
      <c r="H86" s="39">
        <f t="shared" si="13"/>
        <v>396</v>
      </c>
      <c r="I86" s="39">
        <f t="shared" si="13"/>
        <v>268</v>
      </c>
      <c r="J86" s="39">
        <f t="shared" si="13"/>
        <v>889</v>
      </c>
      <c r="K86" s="38">
        <f t="shared" si="13"/>
        <v>17.450000000000003</v>
      </c>
      <c r="L86" s="38">
        <f t="shared" si="13"/>
        <v>1.56</v>
      </c>
      <c r="M86" s="38">
        <f t="shared" si="13"/>
        <v>34</v>
      </c>
      <c r="N86" s="38">
        <f t="shared" si="13"/>
        <v>0.09</v>
      </c>
    </row>
    <row r="87" spans="1:225" ht="12" customHeight="1" x14ac:dyDescent="0.25">
      <c r="A87" s="6"/>
      <c r="B87" s="17" t="s">
        <v>96</v>
      </c>
      <c r="C87" s="19"/>
      <c r="D87" s="14"/>
      <c r="E87" s="14"/>
      <c r="F87" s="14"/>
      <c r="G87" s="15"/>
      <c r="H87" s="15"/>
      <c r="I87" s="15"/>
      <c r="J87" s="15"/>
      <c r="K87" s="14"/>
      <c r="L87" s="14"/>
      <c r="M87" s="14"/>
      <c r="N87" s="14"/>
    </row>
    <row r="88" spans="1:225" s="32" customFormat="1" ht="12" customHeight="1" x14ac:dyDescent="0.25">
      <c r="A88" s="6"/>
      <c r="B88" s="18" t="s">
        <v>19</v>
      </c>
      <c r="C88" s="19"/>
      <c r="D88" s="14"/>
      <c r="E88" s="14"/>
      <c r="F88" s="14"/>
      <c r="G88" s="15"/>
      <c r="H88" s="15"/>
      <c r="I88" s="15"/>
      <c r="J88" s="15"/>
      <c r="K88" s="14"/>
      <c r="L88" s="14"/>
      <c r="M88" s="14"/>
      <c r="N88" s="14"/>
      <c r="HQ88" s="34"/>
    </row>
    <row r="89" spans="1:225" s="32" customFormat="1" ht="12" customHeight="1" x14ac:dyDescent="0.25">
      <c r="A89" s="20">
        <v>14</v>
      </c>
      <c r="B89" s="21" t="s">
        <v>45</v>
      </c>
      <c r="C89" s="22" t="s">
        <v>21</v>
      </c>
      <c r="D89" s="23">
        <v>0.1</v>
      </c>
      <c r="E89" s="23">
        <v>7.3</v>
      </c>
      <c r="F89" s="23">
        <v>0.1</v>
      </c>
      <c r="G89" s="24">
        <v>66</v>
      </c>
      <c r="H89" s="24">
        <v>2</v>
      </c>
      <c r="I89" s="24">
        <v>0</v>
      </c>
      <c r="J89" s="24">
        <v>3</v>
      </c>
      <c r="K89" s="23">
        <v>0</v>
      </c>
      <c r="L89" s="23">
        <v>0</v>
      </c>
      <c r="M89" s="23">
        <v>0</v>
      </c>
      <c r="N89" s="23">
        <v>0</v>
      </c>
      <c r="HQ89" s="34"/>
    </row>
    <row r="90" spans="1:225" s="32" customFormat="1" ht="12" customHeight="1" x14ac:dyDescent="0.25">
      <c r="A90" s="20">
        <v>265</v>
      </c>
      <c r="B90" s="31" t="s">
        <v>33</v>
      </c>
      <c r="C90" s="22" t="s">
        <v>23</v>
      </c>
      <c r="D90" s="23">
        <v>11.6</v>
      </c>
      <c r="E90" s="23">
        <v>11.7</v>
      </c>
      <c r="F90" s="23">
        <v>37.1</v>
      </c>
      <c r="G90" s="24">
        <v>300</v>
      </c>
      <c r="H90" s="24">
        <v>9</v>
      </c>
      <c r="I90" s="24">
        <v>41</v>
      </c>
      <c r="J90" s="24">
        <v>176</v>
      </c>
      <c r="K90" s="23">
        <v>1.49</v>
      </c>
      <c r="L90" s="23">
        <v>0.08</v>
      </c>
      <c r="M90" s="23">
        <v>0.74</v>
      </c>
      <c r="N90" s="23">
        <v>0</v>
      </c>
      <c r="HQ90" s="34"/>
    </row>
    <row r="91" spans="1:225" s="32" customFormat="1" ht="12" customHeight="1" x14ac:dyDescent="0.25">
      <c r="A91" s="20">
        <v>338</v>
      </c>
      <c r="B91" s="21" t="s">
        <v>24</v>
      </c>
      <c r="C91" s="22" t="s">
        <v>25</v>
      </c>
      <c r="D91" s="23">
        <v>0.4</v>
      </c>
      <c r="E91" s="14">
        <v>0.4</v>
      </c>
      <c r="F91" s="14">
        <v>10.8</v>
      </c>
      <c r="G91" s="15">
        <v>49</v>
      </c>
      <c r="H91" s="15">
        <v>18</v>
      </c>
      <c r="I91" s="15">
        <v>10</v>
      </c>
      <c r="J91" s="15">
        <v>12</v>
      </c>
      <c r="K91" s="14">
        <v>2.4</v>
      </c>
      <c r="L91" s="14">
        <v>0</v>
      </c>
      <c r="M91" s="14">
        <v>11</v>
      </c>
      <c r="N91" s="14">
        <v>0</v>
      </c>
      <c r="HQ91" s="34"/>
    </row>
    <row r="92" spans="1:225" ht="12" customHeight="1" x14ac:dyDescent="0.25">
      <c r="A92" s="20">
        <v>376</v>
      </c>
      <c r="B92" s="21" t="s">
        <v>26</v>
      </c>
      <c r="C92" s="22" t="s">
        <v>23</v>
      </c>
      <c r="D92" s="14">
        <v>0.2</v>
      </c>
      <c r="E92" s="14">
        <v>0.1</v>
      </c>
      <c r="F92" s="14">
        <v>5</v>
      </c>
      <c r="G92" s="15">
        <v>21</v>
      </c>
      <c r="H92" s="15">
        <v>5</v>
      </c>
      <c r="I92" s="15">
        <v>4</v>
      </c>
      <c r="J92" s="15">
        <v>8</v>
      </c>
      <c r="K92" s="14">
        <v>0.9</v>
      </c>
      <c r="L92" s="14">
        <v>0</v>
      </c>
      <c r="M92" s="14">
        <v>0.1</v>
      </c>
      <c r="N92" s="14">
        <v>0</v>
      </c>
    </row>
    <row r="93" spans="1:225" ht="12" customHeight="1" x14ac:dyDescent="0.25">
      <c r="A93" s="6"/>
      <c r="B93" s="25" t="s">
        <v>27</v>
      </c>
      <c r="C93" s="19" t="s">
        <v>97</v>
      </c>
      <c r="D93" s="14">
        <v>1.76</v>
      </c>
      <c r="E93" s="14">
        <v>0.44</v>
      </c>
      <c r="F93" s="14">
        <v>12.584000000000001</v>
      </c>
      <c r="G93" s="15">
        <v>61.6</v>
      </c>
      <c r="H93" s="15">
        <v>8.8000000000000007</v>
      </c>
      <c r="I93" s="15">
        <v>0</v>
      </c>
      <c r="J93" s="15">
        <v>0</v>
      </c>
      <c r="K93" s="14">
        <v>0.44</v>
      </c>
      <c r="L93" s="14">
        <v>7.0400000000000004E-2</v>
      </c>
      <c r="M93" s="14">
        <v>0</v>
      </c>
      <c r="N93" s="14">
        <v>0</v>
      </c>
    </row>
    <row r="94" spans="1:225" ht="12" customHeight="1" x14ac:dyDescent="0.25">
      <c r="A94" s="6"/>
      <c r="B94" s="35" t="s">
        <v>29</v>
      </c>
      <c r="C94" s="27"/>
      <c r="D94" s="28">
        <f t="shared" ref="D94:N94" si="14">SUM(D89:D93)</f>
        <v>14.059999999999999</v>
      </c>
      <c r="E94" s="28">
        <f t="shared" si="14"/>
        <v>19.940000000000001</v>
      </c>
      <c r="F94" s="28">
        <f t="shared" si="14"/>
        <v>65.584000000000003</v>
      </c>
      <c r="G94" s="29">
        <f t="shared" si="14"/>
        <v>497.6</v>
      </c>
      <c r="H94" s="29">
        <f t="shared" si="14"/>
        <v>42.8</v>
      </c>
      <c r="I94" s="29">
        <f t="shared" si="14"/>
        <v>55</v>
      </c>
      <c r="J94" s="29">
        <f t="shared" si="14"/>
        <v>199</v>
      </c>
      <c r="K94" s="28">
        <f t="shared" si="14"/>
        <v>5.23</v>
      </c>
      <c r="L94" s="28">
        <f t="shared" si="14"/>
        <v>0.15040000000000001</v>
      </c>
      <c r="M94" s="28">
        <f t="shared" si="14"/>
        <v>11.84</v>
      </c>
      <c r="N94" s="28">
        <f t="shared" si="14"/>
        <v>0</v>
      </c>
    </row>
    <row r="95" spans="1:225" ht="12" customHeight="1" x14ac:dyDescent="0.25">
      <c r="A95" s="6"/>
      <c r="B95" s="18" t="s">
        <v>30</v>
      </c>
      <c r="C95" s="19"/>
      <c r="D95" s="14"/>
      <c r="E95" s="14"/>
      <c r="F95" s="14"/>
      <c r="G95" s="15"/>
      <c r="H95" s="15"/>
      <c r="I95" s="15"/>
      <c r="J95" s="15"/>
      <c r="K95" s="14"/>
      <c r="L95" s="14"/>
      <c r="M95" s="14"/>
      <c r="N95" s="14"/>
    </row>
    <row r="96" spans="1:225" ht="12" customHeight="1" x14ac:dyDescent="0.25">
      <c r="A96" s="6" t="s">
        <v>98</v>
      </c>
      <c r="B96" s="21" t="s">
        <v>99</v>
      </c>
      <c r="C96" s="22" t="s">
        <v>32</v>
      </c>
      <c r="D96" s="23">
        <v>2.2999999999999998</v>
      </c>
      <c r="E96" s="23">
        <v>3</v>
      </c>
      <c r="F96" s="23">
        <v>11.7</v>
      </c>
      <c r="G96" s="15">
        <v>96</v>
      </c>
      <c r="H96" s="15">
        <v>16</v>
      </c>
      <c r="I96" s="15">
        <v>26</v>
      </c>
      <c r="J96" s="15">
        <v>70</v>
      </c>
      <c r="K96" s="14">
        <v>0.9</v>
      </c>
      <c r="L96" s="14">
        <v>0.4</v>
      </c>
      <c r="M96" s="14">
        <v>0.1</v>
      </c>
      <c r="N96" s="14">
        <v>0.01</v>
      </c>
    </row>
    <row r="97" spans="1:14" ht="12" customHeight="1" x14ac:dyDescent="0.25">
      <c r="A97" s="20" t="s">
        <v>100</v>
      </c>
      <c r="B97" s="31" t="s">
        <v>101</v>
      </c>
      <c r="C97" s="22" t="s">
        <v>69</v>
      </c>
      <c r="D97" s="14">
        <v>18.5</v>
      </c>
      <c r="E97" s="14">
        <v>16.8</v>
      </c>
      <c r="F97" s="14">
        <v>10.4</v>
      </c>
      <c r="G97" s="15">
        <v>286</v>
      </c>
      <c r="H97" s="15">
        <v>18</v>
      </c>
      <c r="I97" s="15">
        <v>19</v>
      </c>
      <c r="J97" s="15">
        <v>12</v>
      </c>
      <c r="K97" s="14">
        <v>1.5</v>
      </c>
      <c r="L97" s="14">
        <v>0.2</v>
      </c>
      <c r="M97" s="14">
        <v>0.55000000000000004</v>
      </c>
      <c r="N97" s="14">
        <v>0.04</v>
      </c>
    </row>
    <row r="98" spans="1:14" ht="12" customHeight="1" x14ac:dyDescent="0.25">
      <c r="A98" s="6">
        <v>312</v>
      </c>
      <c r="B98" s="21" t="s">
        <v>70</v>
      </c>
      <c r="C98" s="41">
        <v>150</v>
      </c>
      <c r="D98" s="14">
        <v>3.1</v>
      </c>
      <c r="E98" s="14">
        <v>5.2</v>
      </c>
      <c r="F98" s="14">
        <v>12.1</v>
      </c>
      <c r="G98" s="15">
        <v>108</v>
      </c>
      <c r="H98" s="15">
        <v>38</v>
      </c>
      <c r="I98" s="15">
        <v>28</v>
      </c>
      <c r="J98" s="15">
        <v>82</v>
      </c>
      <c r="K98" s="14">
        <v>1</v>
      </c>
      <c r="L98" s="14">
        <v>0.1</v>
      </c>
      <c r="M98" s="14">
        <v>5.0999999999999996</v>
      </c>
      <c r="N98" s="14">
        <v>0.1</v>
      </c>
    </row>
    <row r="99" spans="1:14" ht="12" customHeight="1" x14ac:dyDescent="0.25">
      <c r="A99" s="20">
        <v>376</v>
      </c>
      <c r="B99" s="21" t="s">
        <v>26</v>
      </c>
      <c r="C99" s="22" t="s">
        <v>23</v>
      </c>
      <c r="D99" s="14">
        <v>0.2</v>
      </c>
      <c r="E99" s="14">
        <v>0.1</v>
      </c>
      <c r="F99" s="14">
        <v>5</v>
      </c>
      <c r="G99" s="15">
        <v>21</v>
      </c>
      <c r="H99" s="15">
        <v>5</v>
      </c>
      <c r="I99" s="15">
        <v>4</v>
      </c>
      <c r="J99" s="15">
        <v>8</v>
      </c>
      <c r="K99" s="14">
        <v>0.9</v>
      </c>
      <c r="L99" s="14">
        <v>0</v>
      </c>
      <c r="M99" s="14">
        <v>0.1</v>
      </c>
      <c r="N99" s="14">
        <v>0</v>
      </c>
    </row>
    <row r="100" spans="1:14" ht="12" customHeight="1" x14ac:dyDescent="0.25">
      <c r="A100" s="6"/>
      <c r="B100" s="21" t="s">
        <v>56</v>
      </c>
      <c r="C100" s="22" t="s">
        <v>102</v>
      </c>
      <c r="D100" s="14">
        <v>3.2399999999999993</v>
      </c>
      <c r="E100" s="14">
        <v>0.54</v>
      </c>
      <c r="F100" s="14">
        <v>19.440000000000001</v>
      </c>
      <c r="G100" s="15">
        <v>95.4</v>
      </c>
      <c r="H100" s="15">
        <v>32.4</v>
      </c>
      <c r="I100" s="15">
        <v>0</v>
      </c>
      <c r="J100" s="15">
        <v>0</v>
      </c>
      <c r="K100" s="14">
        <v>1.764</v>
      </c>
      <c r="L100" s="14">
        <v>0.16200000000000003</v>
      </c>
      <c r="M100" s="14">
        <v>0</v>
      </c>
      <c r="N100" s="14">
        <v>0</v>
      </c>
    </row>
    <row r="101" spans="1:14" ht="12" customHeight="1" x14ac:dyDescent="0.25">
      <c r="A101" s="20"/>
      <c r="B101" s="26" t="s">
        <v>29</v>
      </c>
      <c r="C101" s="47"/>
      <c r="D101" s="48">
        <f t="shared" ref="D101:N101" si="15">SUM(D96:D100)</f>
        <v>27.34</v>
      </c>
      <c r="E101" s="48">
        <f t="shared" si="15"/>
        <v>25.64</v>
      </c>
      <c r="F101" s="48">
        <f t="shared" si="15"/>
        <v>58.64</v>
      </c>
      <c r="G101" s="44">
        <f t="shared" si="15"/>
        <v>606.4</v>
      </c>
      <c r="H101" s="44">
        <f t="shared" si="15"/>
        <v>109.4</v>
      </c>
      <c r="I101" s="44">
        <f t="shared" si="15"/>
        <v>77</v>
      </c>
      <c r="J101" s="44">
        <f t="shared" si="15"/>
        <v>172</v>
      </c>
      <c r="K101" s="48">
        <f t="shared" si="15"/>
        <v>6.0640000000000001</v>
      </c>
      <c r="L101" s="48">
        <f t="shared" si="15"/>
        <v>0.8620000000000001</v>
      </c>
      <c r="M101" s="48">
        <f t="shared" si="15"/>
        <v>5.85</v>
      </c>
      <c r="N101" s="48">
        <f t="shared" si="15"/>
        <v>0.15000000000000002</v>
      </c>
    </row>
    <row r="102" spans="1:14" ht="12" customHeight="1" x14ac:dyDescent="0.25">
      <c r="A102" s="6"/>
      <c r="B102" s="18" t="s">
        <v>37</v>
      </c>
      <c r="C102" s="19"/>
      <c r="D102" s="14"/>
      <c r="E102" s="14"/>
      <c r="F102" s="14"/>
      <c r="G102" s="15"/>
      <c r="H102" s="15"/>
      <c r="I102" s="15"/>
      <c r="J102" s="15"/>
      <c r="K102" s="14"/>
      <c r="L102" s="14"/>
      <c r="M102" s="14"/>
      <c r="N102" s="14"/>
    </row>
    <row r="103" spans="1:14" ht="12" customHeight="1" x14ac:dyDescent="0.25">
      <c r="A103" s="20" t="s">
        <v>38</v>
      </c>
      <c r="B103" s="21" t="s">
        <v>103</v>
      </c>
      <c r="C103" s="22" t="s">
        <v>40</v>
      </c>
      <c r="D103" s="14">
        <v>5.6</v>
      </c>
      <c r="E103" s="14">
        <v>7.2</v>
      </c>
      <c r="F103" s="14">
        <v>27.9</v>
      </c>
      <c r="G103" s="15">
        <v>199</v>
      </c>
      <c r="H103" s="15">
        <v>29</v>
      </c>
      <c r="I103" s="15">
        <v>16</v>
      </c>
      <c r="J103" s="15">
        <v>64</v>
      </c>
      <c r="K103" s="14">
        <v>0.76</v>
      </c>
      <c r="L103" s="14">
        <v>0.09</v>
      </c>
      <c r="M103" s="14">
        <v>1.33</v>
      </c>
      <c r="N103" s="14">
        <v>0.01</v>
      </c>
    </row>
    <row r="104" spans="1:14" ht="12" customHeight="1" x14ac:dyDescent="0.25">
      <c r="A104" s="6"/>
      <c r="B104" s="25" t="s">
        <v>104</v>
      </c>
      <c r="C104" s="19" t="s">
        <v>23</v>
      </c>
      <c r="D104" s="14">
        <v>2</v>
      </c>
      <c r="E104" s="14">
        <v>6.4</v>
      </c>
      <c r="F104" s="14">
        <v>19</v>
      </c>
      <c r="G104" s="15">
        <v>140</v>
      </c>
      <c r="H104" s="15">
        <v>0</v>
      </c>
      <c r="I104" s="15">
        <v>0</v>
      </c>
      <c r="J104" s="15">
        <v>0</v>
      </c>
      <c r="K104" s="14">
        <v>0</v>
      </c>
      <c r="L104" s="14">
        <v>0</v>
      </c>
      <c r="M104" s="14">
        <v>0</v>
      </c>
      <c r="N104" s="14">
        <v>0</v>
      </c>
    </row>
    <row r="105" spans="1:14" ht="12" customHeight="1" x14ac:dyDescent="0.25">
      <c r="A105" s="6"/>
      <c r="B105" s="35" t="s">
        <v>29</v>
      </c>
      <c r="C105" s="27"/>
      <c r="D105" s="28">
        <f>SUM(D103+D104)</f>
        <v>7.6</v>
      </c>
      <c r="E105" s="28">
        <f t="shared" ref="E105:N105" si="16">SUM(E103+E104)</f>
        <v>13.600000000000001</v>
      </c>
      <c r="F105" s="28">
        <f t="shared" si="16"/>
        <v>46.9</v>
      </c>
      <c r="G105" s="29">
        <f t="shared" si="16"/>
        <v>339</v>
      </c>
      <c r="H105" s="29">
        <f t="shared" si="16"/>
        <v>29</v>
      </c>
      <c r="I105" s="29">
        <f t="shared" si="16"/>
        <v>16</v>
      </c>
      <c r="J105" s="29">
        <f t="shared" si="16"/>
        <v>64</v>
      </c>
      <c r="K105" s="28">
        <f t="shared" si="16"/>
        <v>0.76</v>
      </c>
      <c r="L105" s="28">
        <f t="shared" si="16"/>
        <v>0.09</v>
      </c>
      <c r="M105" s="28">
        <f t="shared" si="16"/>
        <v>1.33</v>
      </c>
      <c r="N105" s="28">
        <f t="shared" si="16"/>
        <v>0.01</v>
      </c>
    </row>
    <row r="106" spans="1:14" ht="12" customHeight="1" x14ac:dyDescent="0.25">
      <c r="A106" s="6"/>
      <c r="B106" s="43" t="s">
        <v>43</v>
      </c>
      <c r="C106" s="38"/>
      <c r="D106" s="38">
        <f t="shared" ref="D106:N106" si="17">D94+D101+D105</f>
        <v>49</v>
      </c>
      <c r="E106" s="38">
        <f t="shared" si="17"/>
        <v>59.18</v>
      </c>
      <c r="F106" s="38">
        <f t="shared" si="17"/>
        <v>171.124</v>
      </c>
      <c r="G106" s="39">
        <f t="shared" si="17"/>
        <v>1443</v>
      </c>
      <c r="H106" s="39">
        <f t="shared" si="17"/>
        <v>181.2</v>
      </c>
      <c r="I106" s="39">
        <f t="shared" si="17"/>
        <v>148</v>
      </c>
      <c r="J106" s="39">
        <f t="shared" si="17"/>
        <v>435</v>
      </c>
      <c r="K106" s="38">
        <f t="shared" si="17"/>
        <v>12.054</v>
      </c>
      <c r="L106" s="38">
        <f t="shared" si="17"/>
        <v>1.1024000000000003</v>
      </c>
      <c r="M106" s="38">
        <f t="shared" si="17"/>
        <v>19.019999999999996</v>
      </c>
      <c r="N106" s="38">
        <f t="shared" si="17"/>
        <v>0.16000000000000003</v>
      </c>
    </row>
    <row r="107" spans="1:14" ht="12" customHeight="1" x14ac:dyDescent="0.25">
      <c r="A107" s="6"/>
      <c r="B107" s="17" t="s">
        <v>105</v>
      </c>
      <c r="C107" s="38"/>
      <c r="D107" s="38"/>
      <c r="E107" s="38"/>
      <c r="F107" s="38"/>
      <c r="G107" s="39"/>
      <c r="H107" s="39"/>
      <c r="I107" s="39"/>
      <c r="J107" s="39"/>
      <c r="K107" s="38"/>
      <c r="L107" s="38"/>
      <c r="M107" s="38"/>
      <c r="N107" s="38"/>
    </row>
    <row r="108" spans="1:14" ht="12" customHeight="1" x14ac:dyDescent="0.25">
      <c r="A108" s="6"/>
      <c r="B108" s="18" t="s">
        <v>19</v>
      </c>
      <c r="C108" s="38"/>
      <c r="D108" s="38"/>
      <c r="E108" s="38"/>
      <c r="F108" s="38"/>
      <c r="G108" s="39"/>
      <c r="H108" s="39"/>
      <c r="I108" s="39"/>
      <c r="J108" s="39"/>
      <c r="K108" s="38"/>
      <c r="L108" s="38"/>
      <c r="M108" s="38"/>
      <c r="N108" s="38"/>
    </row>
    <row r="109" spans="1:14" ht="12" customHeight="1" x14ac:dyDescent="0.25">
      <c r="A109" s="20" t="s">
        <v>106</v>
      </c>
      <c r="B109" s="36" t="s">
        <v>107</v>
      </c>
      <c r="C109" s="22" t="s">
        <v>40</v>
      </c>
      <c r="D109" s="23">
        <v>16.3</v>
      </c>
      <c r="E109" s="23">
        <v>7.8</v>
      </c>
      <c r="F109" s="23">
        <v>3</v>
      </c>
      <c r="G109" s="24">
        <v>156</v>
      </c>
      <c r="H109" s="24">
        <v>141</v>
      </c>
      <c r="I109" s="24">
        <v>62</v>
      </c>
      <c r="J109" s="24">
        <v>191</v>
      </c>
      <c r="K109" s="23">
        <v>1</v>
      </c>
      <c r="L109" s="23">
        <v>0.01</v>
      </c>
      <c r="M109" s="23">
        <v>0.2</v>
      </c>
      <c r="N109" s="23">
        <v>3.3</v>
      </c>
    </row>
    <row r="110" spans="1:14" ht="12" customHeight="1" x14ac:dyDescent="0.25">
      <c r="A110" s="20" t="s">
        <v>108</v>
      </c>
      <c r="B110" s="31" t="s">
        <v>109</v>
      </c>
      <c r="C110" s="44">
        <v>180</v>
      </c>
      <c r="D110" s="23">
        <v>4.4000000000000004</v>
      </c>
      <c r="E110" s="23">
        <v>7.6</v>
      </c>
      <c r="F110" s="23">
        <v>34.200000000000003</v>
      </c>
      <c r="G110" s="24">
        <v>259</v>
      </c>
      <c r="H110" s="24">
        <v>1</v>
      </c>
      <c r="I110" s="24">
        <v>23</v>
      </c>
      <c r="J110" s="24">
        <v>74</v>
      </c>
      <c r="K110" s="45">
        <v>0.62</v>
      </c>
      <c r="L110" s="45">
        <v>0.03</v>
      </c>
      <c r="M110" s="45">
        <v>0</v>
      </c>
      <c r="N110" s="45">
        <v>0.03</v>
      </c>
    </row>
    <row r="111" spans="1:14" ht="12" customHeight="1" x14ac:dyDescent="0.25">
      <c r="A111" s="20"/>
      <c r="B111" s="31" t="s">
        <v>110</v>
      </c>
      <c r="C111" s="22" t="s">
        <v>111</v>
      </c>
      <c r="D111" s="23">
        <v>1.7</v>
      </c>
      <c r="E111" s="23">
        <v>6.2</v>
      </c>
      <c r="F111" s="23">
        <v>15.7</v>
      </c>
      <c r="G111" s="24">
        <v>124</v>
      </c>
      <c r="H111" s="24">
        <v>0</v>
      </c>
      <c r="I111" s="24">
        <v>0</v>
      </c>
      <c r="J111" s="24">
        <v>0</v>
      </c>
      <c r="K111" s="23">
        <v>0</v>
      </c>
      <c r="L111" s="23">
        <v>0</v>
      </c>
      <c r="M111" s="23">
        <v>0</v>
      </c>
      <c r="N111" s="23">
        <v>0</v>
      </c>
    </row>
    <row r="112" spans="1:14" ht="12" customHeight="1" x14ac:dyDescent="0.25">
      <c r="A112" s="20">
        <v>376</v>
      </c>
      <c r="B112" s="21" t="s">
        <v>26</v>
      </c>
      <c r="C112" s="22" t="s">
        <v>23</v>
      </c>
      <c r="D112" s="14">
        <v>0.2</v>
      </c>
      <c r="E112" s="14">
        <v>0.1</v>
      </c>
      <c r="F112" s="14">
        <v>5</v>
      </c>
      <c r="G112" s="15">
        <v>21</v>
      </c>
      <c r="H112" s="15">
        <v>5</v>
      </c>
      <c r="I112" s="15">
        <v>4</v>
      </c>
      <c r="J112" s="15">
        <v>8</v>
      </c>
      <c r="K112" s="14">
        <v>0.9</v>
      </c>
      <c r="L112" s="14">
        <v>0</v>
      </c>
      <c r="M112" s="14">
        <v>0.1</v>
      </c>
      <c r="N112" s="14">
        <v>0</v>
      </c>
    </row>
    <row r="113" spans="1:14" ht="12" customHeight="1" x14ac:dyDescent="0.25">
      <c r="A113" s="6"/>
      <c r="B113" s="25" t="s">
        <v>27</v>
      </c>
      <c r="C113" s="19" t="s">
        <v>62</v>
      </c>
      <c r="D113" s="14">
        <v>1.6</v>
      </c>
      <c r="E113" s="14">
        <v>0.4</v>
      </c>
      <c r="F113" s="14">
        <v>11.44</v>
      </c>
      <c r="G113" s="15">
        <v>56</v>
      </c>
      <c r="H113" s="15">
        <v>8</v>
      </c>
      <c r="I113" s="15">
        <v>0</v>
      </c>
      <c r="J113" s="15">
        <v>0</v>
      </c>
      <c r="K113" s="14">
        <v>0.4</v>
      </c>
      <c r="L113" s="14">
        <v>6.4000000000000001E-2</v>
      </c>
      <c r="M113" s="14">
        <v>0</v>
      </c>
      <c r="N113" s="14">
        <v>0</v>
      </c>
    </row>
    <row r="114" spans="1:14" ht="12" customHeight="1" x14ac:dyDescent="0.25">
      <c r="A114" s="6"/>
      <c r="B114" s="35" t="s">
        <v>29</v>
      </c>
      <c r="C114" s="49"/>
      <c r="D114" s="48">
        <f t="shared" ref="D114:N114" si="18">SUM(D109:D113)</f>
        <v>24.200000000000003</v>
      </c>
      <c r="E114" s="48">
        <f t="shared" si="18"/>
        <v>22.099999999999998</v>
      </c>
      <c r="F114" s="48">
        <f t="shared" si="18"/>
        <v>69.34</v>
      </c>
      <c r="G114" s="44">
        <f t="shared" si="18"/>
        <v>616</v>
      </c>
      <c r="H114" s="44">
        <f t="shared" si="18"/>
        <v>155</v>
      </c>
      <c r="I114" s="44">
        <f t="shared" si="18"/>
        <v>89</v>
      </c>
      <c r="J114" s="44">
        <f t="shared" si="18"/>
        <v>273</v>
      </c>
      <c r="K114" s="48">
        <f t="shared" si="18"/>
        <v>2.92</v>
      </c>
      <c r="L114" s="48">
        <f t="shared" si="18"/>
        <v>0.10400000000000001</v>
      </c>
      <c r="M114" s="48">
        <f t="shared" si="18"/>
        <v>0.30000000000000004</v>
      </c>
      <c r="N114" s="48">
        <f t="shared" si="18"/>
        <v>3.3299999999999996</v>
      </c>
    </row>
    <row r="115" spans="1:14" ht="12" customHeight="1" x14ac:dyDescent="0.25">
      <c r="A115" s="6"/>
      <c r="B115" s="18" t="s">
        <v>49</v>
      </c>
      <c r="C115" s="38"/>
      <c r="D115" s="38"/>
      <c r="E115" s="38"/>
      <c r="F115" s="38"/>
      <c r="G115" s="39"/>
      <c r="H115" s="39"/>
      <c r="I115" s="39"/>
      <c r="J115" s="39"/>
      <c r="K115" s="38"/>
      <c r="L115" s="38"/>
      <c r="M115" s="38"/>
      <c r="N115" s="38"/>
    </row>
    <row r="116" spans="1:14" ht="12" customHeight="1" x14ac:dyDescent="0.25">
      <c r="A116" s="20">
        <v>102</v>
      </c>
      <c r="B116" s="30" t="s">
        <v>31</v>
      </c>
      <c r="C116" s="22" t="s">
        <v>32</v>
      </c>
      <c r="D116" s="23">
        <v>5.5</v>
      </c>
      <c r="E116" s="23">
        <v>5.3</v>
      </c>
      <c r="F116" s="23">
        <v>15.3</v>
      </c>
      <c r="G116" s="24">
        <v>131</v>
      </c>
      <c r="H116" s="24">
        <v>30</v>
      </c>
      <c r="I116" s="24">
        <v>32</v>
      </c>
      <c r="J116" s="24">
        <v>87</v>
      </c>
      <c r="K116" s="23">
        <v>2</v>
      </c>
      <c r="L116" s="23">
        <v>0.4</v>
      </c>
      <c r="M116" s="23">
        <v>6</v>
      </c>
      <c r="N116" s="23">
        <v>0</v>
      </c>
    </row>
    <row r="117" spans="1:14" ht="12" customHeight="1" x14ac:dyDescent="0.25">
      <c r="A117" s="20">
        <v>278</v>
      </c>
      <c r="B117" s="21" t="s">
        <v>112</v>
      </c>
      <c r="C117" s="22" t="s">
        <v>69</v>
      </c>
      <c r="D117" s="23">
        <v>13.8</v>
      </c>
      <c r="E117" s="23">
        <v>16.600000000000001</v>
      </c>
      <c r="F117" s="23">
        <v>15</v>
      </c>
      <c r="G117" s="24">
        <v>264</v>
      </c>
      <c r="H117" s="24">
        <v>31</v>
      </c>
      <c r="I117" s="24">
        <v>13</v>
      </c>
      <c r="J117" s="24">
        <v>72</v>
      </c>
      <c r="K117" s="45">
        <v>0.1</v>
      </c>
      <c r="L117" s="45">
        <v>0.17</v>
      </c>
      <c r="M117" s="45">
        <v>0.26</v>
      </c>
      <c r="N117" s="45">
        <v>0.04</v>
      </c>
    </row>
    <row r="118" spans="1:14" ht="12" customHeight="1" x14ac:dyDescent="0.25">
      <c r="A118" s="6">
        <v>309</v>
      </c>
      <c r="B118" s="21" t="s">
        <v>53</v>
      </c>
      <c r="C118" s="41">
        <v>180</v>
      </c>
      <c r="D118" s="14">
        <v>6.5</v>
      </c>
      <c r="E118" s="14">
        <v>5.7</v>
      </c>
      <c r="F118" s="14">
        <v>33.5</v>
      </c>
      <c r="G118" s="15">
        <v>212</v>
      </c>
      <c r="H118" s="15">
        <v>8</v>
      </c>
      <c r="I118" s="15">
        <v>9</v>
      </c>
      <c r="J118" s="15">
        <v>42</v>
      </c>
      <c r="K118" s="14">
        <v>0.91</v>
      </c>
      <c r="L118" s="14">
        <v>7.0000000000000007E-2</v>
      </c>
      <c r="M118" s="14">
        <v>0</v>
      </c>
      <c r="N118" s="14">
        <v>0.03</v>
      </c>
    </row>
    <row r="119" spans="1:14" ht="12" customHeight="1" x14ac:dyDescent="0.25">
      <c r="A119" s="20">
        <v>71</v>
      </c>
      <c r="B119" s="31" t="s">
        <v>82</v>
      </c>
      <c r="C119" s="22" t="s">
        <v>113</v>
      </c>
      <c r="D119" s="14">
        <v>0.5</v>
      </c>
      <c r="E119" s="14">
        <v>0.1</v>
      </c>
      <c r="F119" s="14">
        <v>1.8</v>
      </c>
      <c r="G119" s="15">
        <v>10</v>
      </c>
      <c r="H119" s="15">
        <v>7</v>
      </c>
      <c r="I119" s="15">
        <v>10</v>
      </c>
      <c r="J119" s="15">
        <v>13</v>
      </c>
      <c r="K119" s="14">
        <v>0.5</v>
      </c>
      <c r="L119" s="14">
        <v>0.02</v>
      </c>
      <c r="M119" s="14">
        <v>12</v>
      </c>
      <c r="N119" s="14">
        <v>0</v>
      </c>
    </row>
    <row r="120" spans="1:14" ht="12" customHeight="1" x14ac:dyDescent="0.25">
      <c r="A120" s="6"/>
      <c r="B120" s="21" t="s">
        <v>114</v>
      </c>
      <c r="C120" s="41">
        <v>20</v>
      </c>
      <c r="D120" s="14">
        <v>1.5</v>
      </c>
      <c r="E120" s="14">
        <v>2.8</v>
      </c>
      <c r="F120" s="14">
        <v>13.6</v>
      </c>
      <c r="G120" s="15">
        <v>86</v>
      </c>
      <c r="H120" s="15">
        <v>0</v>
      </c>
      <c r="I120" s="15">
        <v>0</v>
      </c>
      <c r="J120" s="15">
        <v>0</v>
      </c>
      <c r="K120" s="14">
        <v>0</v>
      </c>
      <c r="L120" s="14">
        <v>0</v>
      </c>
      <c r="M120" s="14">
        <v>0</v>
      </c>
      <c r="N120" s="14">
        <v>0</v>
      </c>
    </row>
    <row r="121" spans="1:14" ht="12" customHeight="1" x14ac:dyDescent="0.25">
      <c r="A121" s="20">
        <v>348</v>
      </c>
      <c r="B121" s="36" t="s">
        <v>71</v>
      </c>
      <c r="C121" s="22" t="s">
        <v>23</v>
      </c>
      <c r="D121" s="14">
        <v>1.1000000000000001</v>
      </c>
      <c r="E121" s="14">
        <v>0</v>
      </c>
      <c r="F121" s="14">
        <v>13.2</v>
      </c>
      <c r="G121" s="15">
        <v>86</v>
      </c>
      <c r="H121" s="15">
        <v>33</v>
      </c>
      <c r="I121" s="15">
        <v>21</v>
      </c>
      <c r="J121" s="15">
        <v>29</v>
      </c>
      <c r="K121" s="14">
        <v>0.7</v>
      </c>
      <c r="L121" s="14">
        <v>0</v>
      </c>
      <c r="M121" s="14">
        <v>0.9</v>
      </c>
      <c r="N121" s="14">
        <v>0</v>
      </c>
    </row>
    <row r="122" spans="1:14" ht="12" customHeight="1" x14ac:dyDescent="0.25">
      <c r="A122" s="6"/>
      <c r="B122" s="25" t="s">
        <v>35</v>
      </c>
      <c r="C122" s="19" t="s">
        <v>93</v>
      </c>
      <c r="D122" s="14">
        <v>3.8</v>
      </c>
      <c r="E122" s="14">
        <v>0.8</v>
      </c>
      <c r="F122" s="14">
        <v>25.1</v>
      </c>
      <c r="G122" s="15">
        <v>123</v>
      </c>
      <c r="H122" s="15">
        <v>28</v>
      </c>
      <c r="I122" s="15">
        <v>0</v>
      </c>
      <c r="J122" s="15">
        <v>0</v>
      </c>
      <c r="K122" s="14">
        <v>1.5</v>
      </c>
      <c r="L122" s="14">
        <v>0.2</v>
      </c>
      <c r="M122" s="14">
        <v>0</v>
      </c>
      <c r="N122" s="14">
        <v>0</v>
      </c>
    </row>
    <row r="123" spans="1:14" ht="12" customHeight="1" x14ac:dyDescent="0.25">
      <c r="A123" s="6"/>
      <c r="B123" s="35" t="s">
        <v>29</v>
      </c>
      <c r="C123" s="49"/>
      <c r="D123" s="48">
        <f>SUM(D116:D122)</f>
        <v>32.700000000000003</v>
      </c>
      <c r="E123" s="48">
        <f t="shared" ref="E123:N123" si="19">SUM(E116:E122)</f>
        <v>31.300000000000004</v>
      </c>
      <c r="F123" s="48">
        <f t="shared" si="19"/>
        <v>117.5</v>
      </c>
      <c r="G123" s="44">
        <f t="shared" si="19"/>
        <v>912</v>
      </c>
      <c r="H123" s="44">
        <f t="shared" si="19"/>
        <v>137</v>
      </c>
      <c r="I123" s="44">
        <f t="shared" si="19"/>
        <v>85</v>
      </c>
      <c r="J123" s="44">
        <f t="shared" si="19"/>
        <v>243</v>
      </c>
      <c r="K123" s="48">
        <f t="shared" si="19"/>
        <v>5.71</v>
      </c>
      <c r="L123" s="48">
        <f t="shared" si="19"/>
        <v>0.8600000000000001</v>
      </c>
      <c r="M123" s="48">
        <f t="shared" si="19"/>
        <v>19.159999999999997</v>
      </c>
      <c r="N123" s="48">
        <f t="shared" si="19"/>
        <v>7.0000000000000007E-2</v>
      </c>
    </row>
    <row r="124" spans="1:14" ht="12" customHeight="1" x14ac:dyDescent="0.25">
      <c r="A124" s="6"/>
      <c r="B124" s="18" t="s">
        <v>37</v>
      </c>
      <c r="C124" s="38"/>
      <c r="D124" s="38"/>
      <c r="E124" s="38"/>
      <c r="F124" s="38"/>
      <c r="G124" s="39"/>
      <c r="H124" s="39"/>
      <c r="I124" s="39"/>
      <c r="J124" s="39"/>
      <c r="K124" s="38"/>
      <c r="L124" s="38"/>
      <c r="M124" s="38"/>
      <c r="N124" s="38"/>
    </row>
    <row r="125" spans="1:14" ht="12" customHeight="1" x14ac:dyDescent="0.25">
      <c r="A125" s="20" t="s">
        <v>115</v>
      </c>
      <c r="B125" s="40" t="s">
        <v>116</v>
      </c>
      <c r="C125" s="22" t="s">
        <v>40</v>
      </c>
      <c r="D125" s="23">
        <v>12.8</v>
      </c>
      <c r="E125" s="23">
        <v>15</v>
      </c>
      <c r="F125" s="23">
        <v>27.8</v>
      </c>
      <c r="G125" s="24">
        <v>298</v>
      </c>
      <c r="H125" s="24">
        <v>289</v>
      </c>
      <c r="I125" s="24">
        <v>25</v>
      </c>
      <c r="J125" s="24">
        <v>204</v>
      </c>
      <c r="K125" s="23">
        <v>0.7</v>
      </c>
      <c r="L125" s="23">
        <v>7.0000000000000007E-2</v>
      </c>
      <c r="M125" s="23">
        <v>0.06</v>
      </c>
      <c r="N125" s="23">
        <v>0.03</v>
      </c>
    </row>
    <row r="126" spans="1:14" ht="12" customHeight="1" x14ac:dyDescent="0.25">
      <c r="A126" s="20" t="s">
        <v>85</v>
      </c>
      <c r="B126" s="21" t="s">
        <v>117</v>
      </c>
      <c r="C126" s="22" t="s">
        <v>23</v>
      </c>
      <c r="D126" s="14">
        <v>0</v>
      </c>
      <c r="E126" s="14">
        <v>0</v>
      </c>
      <c r="F126" s="14">
        <v>28</v>
      </c>
      <c r="G126" s="15">
        <v>112</v>
      </c>
      <c r="H126" s="15">
        <v>3</v>
      </c>
      <c r="I126" s="15">
        <v>0</v>
      </c>
      <c r="J126" s="15">
        <v>6</v>
      </c>
      <c r="K126" s="14">
        <v>0</v>
      </c>
      <c r="L126" s="14">
        <v>0</v>
      </c>
      <c r="M126" s="14">
        <v>7.6</v>
      </c>
      <c r="N126" s="14">
        <v>0</v>
      </c>
    </row>
    <row r="127" spans="1:14" ht="12" customHeight="1" x14ac:dyDescent="0.25">
      <c r="A127" s="6"/>
      <c r="B127" s="35" t="s">
        <v>29</v>
      </c>
      <c r="C127" s="49"/>
      <c r="D127" s="48">
        <f>SUM(D125:D126)</f>
        <v>12.8</v>
      </c>
      <c r="E127" s="48">
        <f t="shared" ref="E127:N127" si="20">SUM(E125:E126)</f>
        <v>15</v>
      </c>
      <c r="F127" s="48">
        <f t="shared" si="20"/>
        <v>55.8</v>
      </c>
      <c r="G127" s="44">
        <f t="shared" si="20"/>
        <v>410</v>
      </c>
      <c r="H127" s="44">
        <f t="shared" si="20"/>
        <v>292</v>
      </c>
      <c r="I127" s="44">
        <f t="shared" si="20"/>
        <v>25</v>
      </c>
      <c r="J127" s="44">
        <f t="shared" si="20"/>
        <v>210</v>
      </c>
      <c r="K127" s="48">
        <f t="shared" si="20"/>
        <v>0.7</v>
      </c>
      <c r="L127" s="48">
        <f t="shared" si="20"/>
        <v>7.0000000000000007E-2</v>
      </c>
      <c r="M127" s="48">
        <f t="shared" si="20"/>
        <v>7.6599999999999993</v>
      </c>
      <c r="N127" s="48">
        <f t="shared" si="20"/>
        <v>0.03</v>
      </c>
    </row>
    <row r="128" spans="1:14" ht="12" customHeight="1" x14ac:dyDescent="0.25">
      <c r="A128" s="6"/>
      <c r="B128" s="43" t="s">
        <v>43</v>
      </c>
      <c r="C128" s="38"/>
      <c r="D128" s="38">
        <f>D114+D123+D127</f>
        <v>69.7</v>
      </c>
      <c r="E128" s="38">
        <f t="shared" ref="E128:N128" si="21">E114+E123+E127</f>
        <v>68.400000000000006</v>
      </c>
      <c r="F128" s="38">
        <f t="shared" si="21"/>
        <v>242.64</v>
      </c>
      <c r="G128" s="39">
        <f t="shared" si="21"/>
        <v>1938</v>
      </c>
      <c r="H128" s="39">
        <f t="shared" si="21"/>
        <v>584</v>
      </c>
      <c r="I128" s="39">
        <f t="shared" si="21"/>
        <v>199</v>
      </c>
      <c r="J128" s="39">
        <f t="shared" si="21"/>
        <v>726</v>
      </c>
      <c r="K128" s="38">
        <f t="shared" si="21"/>
        <v>9.3299999999999983</v>
      </c>
      <c r="L128" s="38">
        <f t="shared" si="21"/>
        <v>1.034</v>
      </c>
      <c r="M128" s="38">
        <f t="shared" si="21"/>
        <v>27.119999999999997</v>
      </c>
      <c r="N128" s="38">
        <f t="shared" si="21"/>
        <v>3.4299999999999993</v>
      </c>
    </row>
    <row r="129" spans="1:254" ht="12" customHeight="1" x14ac:dyDescent="0.25">
      <c r="A129" s="6"/>
      <c r="B129" s="50" t="s">
        <v>118</v>
      </c>
      <c r="C129" s="19"/>
      <c r="D129" s="14"/>
      <c r="E129" s="14"/>
      <c r="F129" s="14"/>
      <c r="G129" s="15"/>
      <c r="H129" s="15"/>
      <c r="I129" s="15"/>
      <c r="J129" s="15"/>
      <c r="K129" s="14"/>
      <c r="L129" s="14"/>
      <c r="M129" s="14"/>
      <c r="N129" s="14"/>
    </row>
    <row r="130" spans="1:254" ht="12" customHeight="1" x14ac:dyDescent="0.25">
      <c r="A130" s="6"/>
      <c r="B130" s="17" t="s">
        <v>18</v>
      </c>
      <c r="C130" s="19"/>
      <c r="D130" s="14"/>
      <c r="E130" s="14"/>
      <c r="F130" s="14"/>
      <c r="G130" s="15"/>
      <c r="H130" s="15"/>
      <c r="I130" s="15"/>
      <c r="J130" s="15"/>
      <c r="K130" s="14"/>
      <c r="L130" s="14"/>
      <c r="M130" s="14"/>
      <c r="N130" s="14"/>
    </row>
    <row r="131" spans="1:254" ht="12" customHeight="1" x14ac:dyDescent="0.25">
      <c r="A131" s="6"/>
      <c r="B131" s="18" t="s">
        <v>119</v>
      </c>
      <c r="C131" s="19"/>
      <c r="D131" s="14"/>
      <c r="E131" s="14"/>
      <c r="F131" s="14"/>
      <c r="G131" s="15"/>
      <c r="H131" s="15"/>
      <c r="I131" s="15"/>
      <c r="J131" s="15"/>
      <c r="K131" s="14"/>
      <c r="L131" s="14"/>
      <c r="M131" s="14"/>
      <c r="N131" s="14"/>
    </row>
    <row r="132" spans="1:254" ht="12" customHeight="1" x14ac:dyDescent="0.25">
      <c r="A132" s="20">
        <v>14</v>
      </c>
      <c r="B132" s="21" t="s">
        <v>20</v>
      </c>
      <c r="C132" s="22" t="s">
        <v>21</v>
      </c>
      <c r="D132" s="23">
        <v>0.1</v>
      </c>
      <c r="E132" s="23">
        <v>6.2</v>
      </c>
      <c r="F132" s="23">
        <v>2.2000000000000002</v>
      </c>
      <c r="G132" s="24">
        <v>65</v>
      </c>
      <c r="H132" s="24">
        <v>0</v>
      </c>
      <c r="I132" s="24">
        <v>0</v>
      </c>
      <c r="J132" s="24">
        <v>0</v>
      </c>
      <c r="K132" s="23">
        <v>0</v>
      </c>
      <c r="L132" s="23">
        <v>0</v>
      </c>
      <c r="M132" s="23">
        <v>0</v>
      </c>
      <c r="N132" s="23">
        <v>0</v>
      </c>
    </row>
    <row r="133" spans="1:254" ht="12" customHeight="1" x14ac:dyDescent="0.25">
      <c r="A133" s="6" t="s">
        <v>120</v>
      </c>
      <c r="B133" s="21" t="s">
        <v>121</v>
      </c>
      <c r="C133" s="22" t="s">
        <v>122</v>
      </c>
      <c r="D133" s="14">
        <v>14.1</v>
      </c>
      <c r="E133" s="14">
        <v>9.3000000000000007</v>
      </c>
      <c r="F133" s="14">
        <v>56.4</v>
      </c>
      <c r="G133" s="15">
        <v>366</v>
      </c>
      <c r="H133" s="15">
        <v>12</v>
      </c>
      <c r="I133" s="15">
        <v>5</v>
      </c>
      <c r="J133" s="15">
        <v>23</v>
      </c>
      <c r="K133" s="14">
        <v>0.4</v>
      </c>
      <c r="L133" s="14">
        <v>0.03</v>
      </c>
      <c r="M133" s="14">
        <v>0.24</v>
      </c>
      <c r="N133" s="14">
        <v>0.02</v>
      </c>
    </row>
    <row r="134" spans="1:254" ht="12" customHeight="1" x14ac:dyDescent="0.25">
      <c r="A134" s="20">
        <v>376</v>
      </c>
      <c r="B134" s="21" t="s">
        <v>26</v>
      </c>
      <c r="C134" s="22" t="s">
        <v>23</v>
      </c>
      <c r="D134" s="14">
        <v>0.2</v>
      </c>
      <c r="E134" s="14">
        <v>0.1</v>
      </c>
      <c r="F134" s="14">
        <v>5</v>
      </c>
      <c r="G134" s="15">
        <v>21</v>
      </c>
      <c r="H134" s="15">
        <v>5</v>
      </c>
      <c r="I134" s="15">
        <v>4</v>
      </c>
      <c r="J134" s="15">
        <v>8</v>
      </c>
      <c r="K134" s="14">
        <v>0.9</v>
      </c>
      <c r="L134" s="14">
        <v>0</v>
      </c>
      <c r="M134" s="14">
        <v>0.1</v>
      </c>
      <c r="N134" s="14">
        <v>0</v>
      </c>
    </row>
    <row r="135" spans="1:254" ht="12" customHeight="1" x14ac:dyDescent="0.25">
      <c r="A135" s="6"/>
      <c r="B135" s="25" t="s">
        <v>27</v>
      </c>
      <c r="C135" s="19" t="s">
        <v>123</v>
      </c>
      <c r="D135" s="14">
        <v>3.52</v>
      </c>
      <c r="E135" s="14">
        <v>0.88</v>
      </c>
      <c r="F135" s="14">
        <v>25.168000000000003</v>
      </c>
      <c r="G135" s="15">
        <v>123.2</v>
      </c>
      <c r="H135" s="15">
        <v>17.600000000000001</v>
      </c>
      <c r="I135" s="15">
        <v>0</v>
      </c>
      <c r="J135" s="15">
        <v>0</v>
      </c>
      <c r="K135" s="14">
        <v>0.88</v>
      </c>
      <c r="L135" s="14">
        <v>0.14080000000000001</v>
      </c>
      <c r="M135" s="14">
        <v>0</v>
      </c>
      <c r="N135" s="14">
        <v>0</v>
      </c>
    </row>
    <row r="136" spans="1:254" ht="12" customHeight="1" x14ac:dyDescent="0.25">
      <c r="A136" s="6"/>
      <c r="B136" s="35" t="s">
        <v>29</v>
      </c>
      <c r="C136" s="27"/>
      <c r="D136" s="28">
        <f t="shared" ref="D136:N136" si="22">SUM(D132:D135)</f>
        <v>17.919999999999998</v>
      </c>
      <c r="E136" s="28">
        <f t="shared" si="22"/>
        <v>16.48</v>
      </c>
      <c r="F136" s="28">
        <f t="shared" si="22"/>
        <v>88.768000000000001</v>
      </c>
      <c r="G136" s="29">
        <f t="shared" si="22"/>
        <v>575.20000000000005</v>
      </c>
      <c r="H136" s="29">
        <f t="shared" si="22"/>
        <v>34.6</v>
      </c>
      <c r="I136" s="29">
        <f t="shared" si="22"/>
        <v>9</v>
      </c>
      <c r="J136" s="29">
        <f t="shared" si="22"/>
        <v>31</v>
      </c>
      <c r="K136" s="28">
        <f t="shared" si="22"/>
        <v>2.1800000000000002</v>
      </c>
      <c r="L136" s="28">
        <f t="shared" si="22"/>
        <v>0.17080000000000001</v>
      </c>
      <c r="M136" s="28">
        <f t="shared" si="22"/>
        <v>0.33999999999999997</v>
      </c>
      <c r="N136" s="28">
        <f t="shared" si="22"/>
        <v>0.02</v>
      </c>
    </row>
    <row r="137" spans="1:254" ht="12" customHeight="1" x14ac:dyDescent="0.25">
      <c r="A137" s="6"/>
      <c r="B137" s="18" t="s">
        <v>30</v>
      </c>
      <c r="C137" s="19"/>
      <c r="D137" s="14"/>
      <c r="E137" s="14"/>
      <c r="F137" s="14"/>
      <c r="G137" s="15"/>
      <c r="H137" s="15"/>
      <c r="I137" s="15"/>
      <c r="J137" s="15"/>
      <c r="K137" s="14"/>
      <c r="L137" s="14"/>
      <c r="M137" s="14"/>
      <c r="N137" s="14"/>
    </row>
    <row r="138" spans="1:254" ht="12" customHeight="1" x14ac:dyDescent="0.25">
      <c r="A138" s="6">
        <v>88</v>
      </c>
      <c r="B138" s="21" t="s">
        <v>124</v>
      </c>
      <c r="C138" s="22" t="s">
        <v>32</v>
      </c>
      <c r="D138" s="23">
        <v>1.7</v>
      </c>
      <c r="E138" s="23">
        <v>5</v>
      </c>
      <c r="F138" s="23">
        <v>7.8</v>
      </c>
      <c r="G138" s="15">
        <v>83</v>
      </c>
      <c r="H138" s="15">
        <v>34</v>
      </c>
      <c r="I138" s="15">
        <v>19</v>
      </c>
      <c r="J138" s="15">
        <v>47</v>
      </c>
      <c r="K138" s="14">
        <v>0.8</v>
      </c>
      <c r="L138" s="14">
        <v>0.2</v>
      </c>
      <c r="M138" s="14">
        <v>19</v>
      </c>
      <c r="N138" s="14">
        <v>0</v>
      </c>
    </row>
    <row r="139" spans="1:254" ht="12" customHeight="1" x14ac:dyDescent="0.25">
      <c r="A139" s="20">
        <v>260</v>
      </c>
      <c r="B139" s="31" t="s">
        <v>60</v>
      </c>
      <c r="C139" s="22" t="s">
        <v>40</v>
      </c>
      <c r="D139" s="23">
        <v>10.6</v>
      </c>
      <c r="E139" s="23">
        <v>10.5</v>
      </c>
      <c r="F139" s="23">
        <v>2.4</v>
      </c>
      <c r="G139" s="24">
        <v>146</v>
      </c>
      <c r="H139" s="24">
        <v>15.7</v>
      </c>
      <c r="I139" s="24">
        <v>17.899999999999999</v>
      </c>
      <c r="J139" s="24">
        <v>23</v>
      </c>
      <c r="K139" s="23">
        <v>1.2</v>
      </c>
      <c r="L139" s="23">
        <v>0.06</v>
      </c>
      <c r="M139" s="23">
        <v>0.5</v>
      </c>
      <c r="N139" s="23">
        <v>0.01</v>
      </c>
    </row>
    <row r="140" spans="1:254" ht="12" customHeight="1" x14ac:dyDescent="0.25">
      <c r="A140" s="6">
        <v>302</v>
      </c>
      <c r="B140" s="21" t="s">
        <v>81</v>
      </c>
      <c r="C140" s="41">
        <v>150</v>
      </c>
      <c r="D140" s="14">
        <v>8.5</v>
      </c>
      <c r="E140" s="14">
        <v>7.3</v>
      </c>
      <c r="F140" s="14">
        <v>36.6</v>
      </c>
      <c r="G140" s="15">
        <v>246</v>
      </c>
      <c r="H140" s="15">
        <v>15</v>
      </c>
      <c r="I140" s="15">
        <v>133</v>
      </c>
      <c r="J140" s="15">
        <v>201</v>
      </c>
      <c r="K140" s="14">
        <v>4.5</v>
      </c>
      <c r="L140" s="14">
        <v>0.2</v>
      </c>
      <c r="M140" s="14">
        <v>0</v>
      </c>
      <c r="N140" s="14">
        <v>0</v>
      </c>
    </row>
    <row r="141" spans="1:254" s="51" customFormat="1" ht="12" customHeight="1" x14ac:dyDescent="0.25">
      <c r="A141" s="20" t="s">
        <v>85</v>
      </c>
      <c r="B141" s="21" t="s">
        <v>117</v>
      </c>
      <c r="C141" s="22" t="s">
        <v>23</v>
      </c>
      <c r="D141" s="14">
        <v>0</v>
      </c>
      <c r="E141" s="14">
        <v>0</v>
      </c>
      <c r="F141" s="14">
        <v>28</v>
      </c>
      <c r="G141" s="15">
        <v>112</v>
      </c>
      <c r="H141" s="15">
        <v>3</v>
      </c>
      <c r="I141" s="15">
        <v>0</v>
      </c>
      <c r="J141" s="15">
        <v>6</v>
      </c>
      <c r="K141" s="14">
        <v>0</v>
      </c>
      <c r="L141" s="14">
        <v>0</v>
      </c>
      <c r="M141" s="14">
        <v>7.6</v>
      </c>
      <c r="N141" s="14">
        <v>0</v>
      </c>
      <c r="HQ141" s="52"/>
      <c r="HR141" s="52"/>
      <c r="HS141" s="52"/>
      <c r="HT141" s="52"/>
      <c r="HU141" s="52"/>
      <c r="HV141" s="52"/>
      <c r="HW141" s="52"/>
      <c r="HX141" s="52"/>
      <c r="HY141" s="52"/>
      <c r="HZ141" s="52"/>
      <c r="IA141" s="52"/>
      <c r="IB141" s="52"/>
      <c r="IC141" s="52"/>
      <c r="ID141" s="52"/>
      <c r="IE141" s="52"/>
      <c r="IF141" s="52"/>
      <c r="IG141" s="52"/>
      <c r="IH141" s="52"/>
      <c r="II141" s="52"/>
      <c r="IJ141" s="52"/>
      <c r="IK141" s="52"/>
      <c r="IL141" s="52"/>
      <c r="IM141" s="52"/>
      <c r="IN141" s="52"/>
      <c r="IO141" s="52"/>
      <c r="IP141" s="52"/>
      <c r="IQ141" s="52"/>
      <c r="IR141" s="52"/>
      <c r="IS141" s="52"/>
      <c r="IT141" s="52"/>
    </row>
    <row r="142" spans="1:254" ht="12" customHeight="1" x14ac:dyDescent="0.25">
      <c r="A142" s="6"/>
      <c r="B142" s="21" t="s">
        <v>56</v>
      </c>
      <c r="C142" s="22" t="s">
        <v>125</v>
      </c>
      <c r="D142" s="14">
        <v>2.3759999999999994</v>
      </c>
      <c r="E142" s="14">
        <v>0.39600000000000007</v>
      </c>
      <c r="F142" s="14">
        <v>14.256000000000002</v>
      </c>
      <c r="G142" s="15">
        <v>69.959999999999994</v>
      </c>
      <c r="H142" s="15">
        <v>23.76</v>
      </c>
      <c r="I142" s="15">
        <v>0</v>
      </c>
      <c r="J142" s="15">
        <v>0</v>
      </c>
      <c r="K142" s="14">
        <v>1.2935999999999999</v>
      </c>
      <c r="L142" s="14">
        <v>0.1188</v>
      </c>
      <c r="M142" s="14">
        <v>0</v>
      </c>
      <c r="N142" s="14">
        <v>0</v>
      </c>
    </row>
    <row r="143" spans="1:254" ht="12" customHeight="1" x14ac:dyDescent="0.25">
      <c r="A143" s="6"/>
      <c r="B143" s="35" t="s">
        <v>29</v>
      </c>
      <c r="C143" s="27"/>
      <c r="D143" s="28">
        <f t="shared" ref="D143:N143" si="23">SUM(D138:D142)</f>
        <v>23.175999999999995</v>
      </c>
      <c r="E143" s="28">
        <f t="shared" si="23"/>
        <v>23.196000000000002</v>
      </c>
      <c r="F143" s="28">
        <f t="shared" si="23"/>
        <v>89.055999999999997</v>
      </c>
      <c r="G143" s="29">
        <f t="shared" si="23"/>
        <v>656.96</v>
      </c>
      <c r="H143" s="29">
        <f t="shared" si="23"/>
        <v>91.460000000000008</v>
      </c>
      <c r="I143" s="29">
        <f t="shared" si="23"/>
        <v>169.9</v>
      </c>
      <c r="J143" s="29">
        <f t="shared" si="23"/>
        <v>277</v>
      </c>
      <c r="K143" s="28">
        <f t="shared" si="23"/>
        <v>7.7935999999999996</v>
      </c>
      <c r="L143" s="28">
        <f t="shared" si="23"/>
        <v>0.57879999999999998</v>
      </c>
      <c r="M143" s="28">
        <f t="shared" si="23"/>
        <v>27.1</v>
      </c>
      <c r="N143" s="28">
        <f t="shared" si="23"/>
        <v>0.01</v>
      </c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</row>
    <row r="144" spans="1:254" ht="12" customHeight="1" x14ac:dyDescent="0.25">
      <c r="A144" s="6"/>
      <c r="B144" s="18" t="s">
        <v>37</v>
      </c>
      <c r="C144" s="19"/>
      <c r="D144" s="14"/>
      <c r="E144" s="14"/>
      <c r="F144" s="14"/>
      <c r="G144" s="15"/>
      <c r="H144" s="15"/>
      <c r="I144" s="15"/>
      <c r="J144" s="15"/>
      <c r="K144" s="14"/>
      <c r="L144" s="14"/>
      <c r="M144" s="14"/>
      <c r="N144" s="14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</row>
    <row r="145" spans="1:14" ht="12" customHeight="1" x14ac:dyDescent="0.25">
      <c r="A145" s="20" t="s">
        <v>38</v>
      </c>
      <c r="B145" s="21" t="s">
        <v>126</v>
      </c>
      <c r="C145" s="22" t="s">
        <v>40</v>
      </c>
      <c r="D145" s="23">
        <v>4.8</v>
      </c>
      <c r="E145" s="23">
        <v>5.2</v>
      </c>
      <c r="F145" s="23">
        <v>51.3</v>
      </c>
      <c r="G145" s="24">
        <v>272</v>
      </c>
      <c r="H145" s="24">
        <v>31</v>
      </c>
      <c r="I145" s="24">
        <v>12</v>
      </c>
      <c r="J145" s="24">
        <v>52</v>
      </c>
      <c r="K145" s="23">
        <v>0.64</v>
      </c>
      <c r="L145" s="23">
        <v>0.05</v>
      </c>
      <c r="M145" s="23">
        <v>0.28999999999999998</v>
      </c>
      <c r="N145" s="23">
        <v>0.01</v>
      </c>
    </row>
    <row r="146" spans="1:14" ht="12" customHeight="1" x14ac:dyDescent="0.25">
      <c r="A146" s="20">
        <v>338</v>
      </c>
      <c r="B146" s="21" t="s">
        <v>24</v>
      </c>
      <c r="C146" s="22" t="s">
        <v>25</v>
      </c>
      <c r="D146" s="23">
        <v>0.4</v>
      </c>
      <c r="E146" s="14">
        <v>0.4</v>
      </c>
      <c r="F146" s="14">
        <v>10.8</v>
      </c>
      <c r="G146" s="15">
        <v>49</v>
      </c>
      <c r="H146" s="15">
        <v>18</v>
      </c>
      <c r="I146" s="15">
        <v>10</v>
      </c>
      <c r="J146" s="15">
        <v>12</v>
      </c>
      <c r="K146" s="14">
        <v>2.4</v>
      </c>
      <c r="L146" s="14">
        <v>0</v>
      </c>
      <c r="M146" s="14">
        <v>11</v>
      </c>
      <c r="N146" s="14">
        <v>0</v>
      </c>
    </row>
    <row r="147" spans="1:14" ht="12" customHeight="1" x14ac:dyDescent="0.25">
      <c r="A147" s="20" t="s">
        <v>76</v>
      </c>
      <c r="B147" s="21" t="s">
        <v>77</v>
      </c>
      <c r="C147" s="22" t="s">
        <v>23</v>
      </c>
      <c r="D147" s="23">
        <v>0.2</v>
      </c>
      <c r="E147" s="23">
        <v>0.1</v>
      </c>
      <c r="F147" s="23">
        <v>17</v>
      </c>
      <c r="G147" s="24">
        <v>69</v>
      </c>
      <c r="H147" s="24">
        <v>9</v>
      </c>
      <c r="I147" s="24">
        <v>3</v>
      </c>
      <c r="J147" s="24">
        <v>6</v>
      </c>
      <c r="K147" s="23">
        <v>0.1</v>
      </c>
      <c r="L147" s="23">
        <v>0.01</v>
      </c>
      <c r="M147" s="23">
        <v>15</v>
      </c>
      <c r="N147" s="23">
        <v>0</v>
      </c>
    </row>
    <row r="148" spans="1:14" ht="12" customHeight="1" x14ac:dyDescent="0.25">
      <c r="A148" s="6"/>
      <c r="B148" s="35" t="s">
        <v>29</v>
      </c>
      <c r="C148" s="27"/>
      <c r="D148" s="28">
        <f>SUM(D145:D147)</f>
        <v>5.4</v>
      </c>
      <c r="E148" s="28">
        <f t="shared" ref="E148:N148" si="24">SUM(E145:E147)</f>
        <v>5.7</v>
      </c>
      <c r="F148" s="28">
        <f t="shared" si="24"/>
        <v>79.099999999999994</v>
      </c>
      <c r="G148" s="29">
        <f t="shared" si="24"/>
        <v>390</v>
      </c>
      <c r="H148" s="29">
        <f t="shared" si="24"/>
        <v>58</v>
      </c>
      <c r="I148" s="29">
        <f t="shared" si="24"/>
        <v>25</v>
      </c>
      <c r="J148" s="29">
        <f t="shared" si="24"/>
        <v>70</v>
      </c>
      <c r="K148" s="28">
        <f t="shared" si="24"/>
        <v>3.14</v>
      </c>
      <c r="L148" s="28">
        <f t="shared" si="24"/>
        <v>6.0000000000000005E-2</v>
      </c>
      <c r="M148" s="28">
        <f t="shared" si="24"/>
        <v>26.29</v>
      </c>
      <c r="N148" s="28">
        <f t="shared" si="24"/>
        <v>0.01</v>
      </c>
    </row>
    <row r="149" spans="1:14" ht="12" customHeight="1" x14ac:dyDescent="0.25">
      <c r="A149" s="6"/>
      <c r="B149" s="37" t="s">
        <v>43</v>
      </c>
      <c r="C149" s="38"/>
      <c r="D149" s="38">
        <f t="shared" ref="D149:N149" si="25">D136+D143+D148</f>
        <v>46.495999999999988</v>
      </c>
      <c r="E149" s="38">
        <f t="shared" si="25"/>
        <v>45.376000000000005</v>
      </c>
      <c r="F149" s="38">
        <f t="shared" si="25"/>
        <v>256.92399999999998</v>
      </c>
      <c r="G149" s="39">
        <f t="shared" si="25"/>
        <v>1622.16</v>
      </c>
      <c r="H149" s="39">
        <f t="shared" si="25"/>
        <v>184.06</v>
      </c>
      <c r="I149" s="39">
        <f t="shared" si="25"/>
        <v>203.9</v>
      </c>
      <c r="J149" s="39">
        <f t="shared" si="25"/>
        <v>378</v>
      </c>
      <c r="K149" s="38">
        <f t="shared" si="25"/>
        <v>13.1136</v>
      </c>
      <c r="L149" s="38">
        <f t="shared" si="25"/>
        <v>0.8096000000000001</v>
      </c>
      <c r="M149" s="38">
        <f t="shared" si="25"/>
        <v>53.730000000000004</v>
      </c>
      <c r="N149" s="38">
        <f t="shared" si="25"/>
        <v>0.04</v>
      </c>
    </row>
    <row r="150" spans="1:14" ht="12" customHeight="1" x14ac:dyDescent="0.25">
      <c r="A150" s="6"/>
      <c r="B150" s="17" t="s">
        <v>44</v>
      </c>
      <c r="C150" s="19"/>
      <c r="D150" s="14"/>
      <c r="E150" s="14"/>
      <c r="F150" s="14"/>
      <c r="G150" s="15"/>
      <c r="H150" s="15"/>
      <c r="I150" s="15"/>
      <c r="J150" s="15"/>
      <c r="K150" s="14"/>
      <c r="L150" s="14"/>
      <c r="M150" s="14"/>
      <c r="N150" s="14"/>
    </row>
    <row r="151" spans="1:14" ht="12" customHeight="1" x14ac:dyDescent="0.25">
      <c r="A151" s="6"/>
      <c r="B151" s="18" t="s">
        <v>79</v>
      </c>
      <c r="C151" s="19"/>
      <c r="D151" s="14"/>
      <c r="E151" s="14"/>
      <c r="F151" s="14"/>
      <c r="G151" s="15"/>
      <c r="H151" s="15"/>
      <c r="I151" s="15"/>
      <c r="J151" s="15"/>
      <c r="K151" s="14"/>
      <c r="L151" s="14"/>
      <c r="M151" s="14"/>
      <c r="N151" s="14"/>
    </row>
    <row r="152" spans="1:14" ht="12" customHeight="1" x14ac:dyDescent="0.25">
      <c r="A152" s="20" t="s">
        <v>127</v>
      </c>
      <c r="B152" s="21" t="s">
        <v>128</v>
      </c>
      <c r="C152" s="22" t="s">
        <v>129</v>
      </c>
      <c r="D152" s="23">
        <v>12.2</v>
      </c>
      <c r="E152" s="23">
        <v>27.2</v>
      </c>
      <c r="F152" s="23">
        <v>51.9</v>
      </c>
      <c r="G152" s="24">
        <v>502</v>
      </c>
      <c r="H152" s="24">
        <v>92</v>
      </c>
      <c r="I152" s="24">
        <v>10</v>
      </c>
      <c r="J152" s="24">
        <v>0</v>
      </c>
      <c r="K152" s="23">
        <v>0</v>
      </c>
      <c r="L152" s="23">
        <v>0</v>
      </c>
      <c r="M152" s="23">
        <v>0.3</v>
      </c>
      <c r="N152" s="23">
        <v>0</v>
      </c>
    </row>
    <row r="153" spans="1:14" ht="12" customHeight="1" x14ac:dyDescent="0.25">
      <c r="A153" s="20"/>
      <c r="B153" s="21" t="s">
        <v>130</v>
      </c>
      <c r="C153" s="22" t="s">
        <v>131</v>
      </c>
      <c r="D153" s="23">
        <v>0</v>
      </c>
      <c r="E153" s="23">
        <v>0</v>
      </c>
      <c r="F153" s="23">
        <v>13.8</v>
      </c>
      <c r="G153" s="24">
        <v>55</v>
      </c>
      <c r="H153" s="24">
        <v>0</v>
      </c>
      <c r="I153" s="24">
        <v>0</v>
      </c>
      <c r="J153" s="24">
        <v>0</v>
      </c>
      <c r="K153" s="23">
        <v>0</v>
      </c>
      <c r="L153" s="23">
        <v>0</v>
      </c>
      <c r="M153" s="23">
        <v>0</v>
      </c>
      <c r="N153" s="23">
        <v>0</v>
      </c>
    </row>
    <row r="154" spans="1:14" ht="12" customHeight="1" x14ac:dyDescent="0.25">
      <c r="A154" s="20">
        <v>338</v>
      </c>
      <c r="B154" s="21" t="s">
        <v>24</v>
      </c>
      <c r="C154" s="22" t="s">
        <v>25</v>
      </c>
      <c r="D154" s="23">
        <v>0.4</v>
      </c>
      <c r="E154" s="14">
        <v>0.4</v>
      </c>
      <c r="F154" s="14">
        <v>10.8</v>
      </c>
      <c r="G154" s="15">
        <v>49</v>
      </c>
      <c r="H154" s="15">
        <v>18</v>
      </c>
      <c r="I154" s="15">
        <v>10</v>
      </c>
      <c r="J154" s="15">
        <v>12</v>
      </c>
      <c r="K154" s="14">
        <v>2.4</v>
      </c>
      <c r="L154" s="14">
        <v>0</v>
      </c>
      <c r="M154" s="14">
        <v>11</v>
      </c>
      <c r="N154" s="14">
        <v>0</v>
      </c>
    </row>
    <row r="155" spans="1:14" ht="12" customHeight="1" x14ac:dyDescent="0.25">
      <c r="A155" s="20">
        <v>376</v>
      </c>
      <c r="B155" s="21" t="s">
        <v>26</v>
      </c>
      <c r="C155" s="22" t="s">
        <v>23</v>
      </c>
      <c r="D155" s="14">
        <v>0.2</v>
      </c>
      <c r="E155" s="14">
        <v>0.1</v>
      </c>
      <c r="F155" s="14">
        <v>5</v>
      </c>
      <c r="G155" s="15">
        <v>21</v>
      </c>
      <c r="H155" s="15">
        <v>5</v>
      </c>
      <c r="I155" s="15">
        <v>4</v>
      </c>
      <c r="J155" s="15">
        <v>8</v>
      </c>
      <c r="K155" s="14">
        <v>0.9</v>
      </c>
      <c r="L155" s="14">
        <v>0</v>
      </c>
      <c r="M155" s="14">
        <v>0.1</v>
      </c>
      <c r="N155" s="14">
        <v>0</v>
      </c>
    </row>
    <row r="156" spans="1:14" ht="12" customHeight="1" x14ac:dyDescent="0.25">
      <c r="A156" s="6"/>
      <c r="B156" s="35" t="s">
        <v>29</v>
      </c>
      <c r="C156" s="27"/>
      <c r="D156" s="28">
        <f t="shared" ref="D156:N156" si="26">SUM(D152:D155)</f>
        <v>12.799999999999999</v>
      </c>
      <c r="E156" s="28">
        <f t="shared" si="26"/>
        <v>27.7</v>
      </c>
      <c r="F156" s="28">
        <f t="shared" si="26"/>
        <v>81.5</v>
      </c>
      <c r="G156" s="29">
        <f t="shared" si="26"/>
        <v>627</v>
      </c>
      <c r="H156" s="29">
        <f t="shared" si="26"/>
        <v>115</v>
      </c>
      <c r="I156" s="29">
        <f t="shared" si="26"/>
        <v>24</v>
      </c>
      <c r="J156" s="29">
        <f t="shared" si="26"/>
        <v>20</v>
      </c>
      <c r="K156" s="28">
        <f t="shared" si="26"/>
        <v>3.3</v>
      </c>
      <c r="L156" s="28">
        <f t="shared" si="26"/>
        <v>0</v>
      </c>
      <c r="M156" s="28">
        <f t="shared" si="26"/>
        <v>11.4</v>
      </c>
      <c r="N156" s="28">
        <f t="shared" si="26"/>
        <v>0</v>
      </c>
    </row>
    <row r="157" spans="1:14" ht="12" customHeight="1" x14ac:dyDescent="0.25">
      <c r="A157" s="6"/>
      <c r="B157" s="18" t="s">
        <v>49</v>
      </c>
      <c r="C157" s="19"/>
      <c r="D157" s="14"/>
      <c r="E157" s="14"/>
      <c r="F157" s="14"/>
      <c r="G157" s="15"/>
      <c r="H157" s="15"/>
      <c r="I157" s="15"/>
      <c r="J157" s="15"/>
      <c r="K157" s="14"/>
      <c r="L157" s="14"/>
      <c r="M157" s="14"/>
      <c r="N157" s="14"/>
    </row>
    <row r="158" spans="1:14" ht="12" customHeight="1" x14ac:dyDescent="0.25">
      <c r="A158" s="6" t="s">
        <v>132</v>
      </c>
      <c r="B158" s="21" t="s">
        <v>133</v>
      </c>
      <c r="C158" s="22" t="s">
        <v>134</v>
      </c>
      <c r="D158" s="23">
        <v>9.5</v>
      </c>
      <c r="E158" s="23">
        <v>0.8</v>
      </c>
      <c r="F158" s="23">
        <v>13.7</v>
      </c>
      <c r="G158" s="15">
        <v>100</v>
      </c>
      <c r="H158" s="15">
        <v>12</v>
      </c>
      <c r="I158" s="15">
        <v>23</v>
      </c>
      <c r="J158" s="15">
        <v>37</v>
      </c>
      <c r="K158" s="14">
        <v>0.79</v>
      </c>
      <c r="L158" s="14">
        <v>0.11</v>
      </c>
      <c r="M158" s="14">
        <v>0.66</v>
      </c>
      <c r="N158" s="14">
        <v>0.02</v>
      </c>
    </row>
    <row r="159" spans="1:14" ht="12" customHeight="1" x14ac:dyDescent="0.25">
      <c r="A159" s="20">
        <v>271</v>
      </c>
      <c r="B159" s="21" t="s">
        <v>80</v>
      </c>
      <c r="C159" s="22" t="s">
        <v>40</v>
      </c>
      <c r="D159" s="23">
        <v>13.8</v>
      </c>
      <c r="E159" s="23">
        <v>11.3</v>
      </c>
      <c r="F159" s="23">
        <v>10.1</v>
      </c>
      <c r="G159" s="24">
        <v>198</v>
      </c>
      <c r="H159" s="24">
        <v>10</v>
      </c>
      <c r="I159" s="24">
        <v>10</v>
      </c>
      <c r="J159" s="24">
        <v>53</v>
      </c>
      <c r="K159" s="23">
        <v>1</v>
      </c>
      <c r="L159" s="23">
        <v>0.3</v>
      </c>
      <c r="M159" s="23">
        <v>0</v>
      </c>
      <c r="N159" s="23">
        <v>0</v>
      </c>
    </row>
    <row r="160" spans="1:14" ht="12" customHeight="1" x14ac:dyDescent="0.25">
      <c r="A160" s="20" t="s">
        <v>135</v>
      </c>
      <c r="B160" s="21" t="s">
        <v>136</v>
      </c>
      <c r="C160" s="22" t="s">
        <v>137</v>
      </c>
      <c r="D160" s="23">
        <v>18.600000000000001</v>
      </c>
      <c r="E160" s="23">
        <v>6.9</v>
      </c>
      <c r="F160" s="23">
        <v>31.2</v>
      </c>
      <c r="G160" s="24">
        <v>261</v>
      </c>
      <c r="H160" s="24">
        <v>75</v>
      </c>
      <c r="I160" s="24">
        <v>73</v>
      </c>
      <c r="J160" s="24">
        <v>185</v>
      </c>
      <c r="K160" s="23">
        <v>5.8</v>
      </c>
      <c r="L160" s="23">
        <v>0.4</v>
      </c>
      <c r="M160" s="23">
        <v>0</v>
      </c>
      <c r="N160" s="23">
        <v>0</v>
      </c>
    </row>
    <row r="161" spans="1:14" ht="12" customHeight="1" x14ac:dyDescent="0.25">
      <c r="A161" s="20" t="s">
        <v>54</v>
      </c>
      <c r="B161" s="36" t="s">
        <v>55</v>
      </c>
      <c r="C161" s="22" t="s">
        <v>23</v>
      </c>
      <c r="D161" s="14">
        <v>0.2</v>
      </c>
      <c r="E161" s="14">
        <v>0.1</v>
      </c>
      <c r="F161" s="14">
        <v>12</v>
      </c>
      <c r="G161" s="15">
        <v>49</v>
      </c>
      <c r="H161" s="15">
        <v>11</v>
      </c>
      <c r="I161" s="15">
        <v>8</v>
      </c>
      <c r="J161" s="15">
        <v>9</v>
      </c>
      <c r="K161" s="14">
        <v>0.2</v>
      </c>
      <c r="L161" s="14">
        <v>0</v>
      </c>
      <c r="M161" s="14">
        <v>4.5</v>
      </c>
      <c r="N161" s="14">
        <v>0</v>
      </c>
    </row>
    <row r="162" spans="1:14" ht="12" customHeight="1" x14ac:dyDescent="0.25">
      <c r="A162" s="6"/>
      <c r="B162" s="25" t="s">
        <v>35</v>
      </c>
      <c r="C162" s="19" t="s">
        <v>93</v>
      </c>
      <c r="D162" s="14">
        <v>3.8</v>
      </c>
      <c r="E162" s="14">
        <v>0.8</v>
      </c>
      <c r="F162" s="14">
        <v>25.1</v>
      </c>
      <c r="G162" s="15">
        <v>123</v>
      </c>
      <c r="H162" s="15">
        <v>28</v>
      </c>
      <c r="I162" s="15">
        <v>0</v>
      </c>
      <c r="J162" s="15">
        <v>0</v>
      </c>
      <c r="K162" s="14">
        <v>1.5</v>
      </c>
      <c r="L162" s="14">
        <v>0.2</v>
      </c>
      <c r="M162" s="14">
        <v>0</v>
      </c>
      <c r="N162" s="14">
        <v>0</v>
      </c>
    </row>
    <row r="163" spans="1:14" ht="12" customHeight="1" x14ac:dyDescent="0.25">
      <c r="A163" s="6"/>
      <c r="B163" s="35" t="s">
        <v>29</v>
      </c>
      <c r="C163" s="27"/>
      <c r="D163" s="28">
        <f>SUM(D158:D162)</f>
        <v>45.900000000000006</v>
      </c>
      <c r="E163" s="28">
        <f t="shared" ref="E163:N163" si="27">SUM(E158:E162)</f>
        <v>19.900000000000002</v>
      </c>
      <c r="F163" s="28">
        <f t="shared" si="27"/>
        <v>92.1</v>
      </c>
      <c r="G163" s="29">
        <f t="shared" si="27"/>
        <v>731</v>
      </c>
      <c r="H163" s="29">
        <f t="shared" si="27"/>
        <v>136</v>
      </c>
      <c r="I163" s="29">
        <f t="shared" si="27"/>
        <v>114</v>
      </c>
      <c r="J163" s="29">
        <f t="shared" si="27"/>
        <v>284</v>
      </c>
      <c r="K163" s="28">
        <f t="shared" si="27"/>
        <v>9.2899999999999991</v>
      </c>
      <c r="L163" s="28">
        <f t="shared" si="27"/>
        <v>1.01</v>
      </c>
      <c r="M163" s="28">
        <f t="shared" si="27"/>
        <v>5.16</v>
      </c>
      <c r="N163" s="28">
        <f t="shared" si="27"/>
        <v>0.02</v>
      </c>
    </row>
    <row r="164" spans="1:14" ht="12" customHeight="1" x14ac:dyDescent="0.25">
      <c r="A164" s="6"/>
      <c r="B164" s="18" t="s">
        <v>37</v>
      </c>
      <c r="C164" s="19"/>
      <c r="D164" s="14"/>
      <c r="E164" s="14"/>
      <c r="F164" s="14"/>
      <c r="G164" s="15"/>
      <c r="H164" s="15"/>
      <c r="I164" s="15"/>
      <c r="J164" s="15"/>
      <c r="K164" s="14"/>
      <c r="L164" s="14"/>
      <c r="M164" s="14"/>
      <c r="N164" s="14"/>
    </row>
    <row r="165" spans="1:14" ht="12" customHeight="1" x14ac:dyDescent="0.25">
      <c r="A165" s="20">
        <v>386</v>
      </c>
      <c r="B165" s="21" t="s">
        <v>94</v>
      </c>
      <c r="C165" s="22" t="s">
        <v>23</v>
      </c>
      <c r="D165" s="23">
        <v>5.6</v>
      </c>
      <c r="E165" s="23">
        <v>5</v>
      </c>
      <c r="F165" s="23">
        <v>22</v>
      </c>
      <c r="G165" s="24">
        <v>156</v>
      </c>
      <c r="H165" s="24">
        <v>242</v>
      </c>
      <c r="I165" s="24">
        <v>30</v>
      </c>
      <c r="J165" s="24">
        <v>188</v>
      </c>
      <c r="K165" s="23">
        <v>0.2</v>
      </c>
      <c r="L165" s="23">
        <v>0.1</v>
      </c>
      <c r="M165" s="23">
        <v>1.8</v>
      </c>
      <c r="N165" s="23">
        <v>0</v>
      </c>
    </row>
    <row r="166" spans="1:14" ht="12" customHeight="1" x14ac:dyDescent="0.25">
      <c r="A166" s="20">
        <v>421</v>
      </c>
      <c r="B166" s="40" t="s">
        <v>95</v>
      </c>
      <c r="C166" s="22" t="s">
        <v>40</v>
      </c>
      <c r="D166" s="23">
        <v>7.7</v>
      </c>
      <c r="E166" s="23">
        <v>6</v>
      </c>
      <c r="F166" s="23">
        <v>45.4</v>
      </c>
      <c r="G166" s="24">
        <v>266</v>
      </c>
      <c r="H166" s="24">
        <v>13</v>
      </c>
      <c r="I166" s="24">
        <v>11</v>
      </c>
      <c r="J166" s="24">
        <v>57</v>
      </c>
      <c r="K166" s="23">
        <v>0.81</v>
      </c>
      <c r="L166" s="23">
        <v>0.1</v>
      </c>
      <c r="M166" s="23">
        <v>0</v>
      </c>
      <c r="N166" s="23">
        <v>0</v>
      </c>
    </row>
    <row r="167" spans="1:14" ht="12" customHeight="1" x14ac:dyDescent="0.25">
      <c r="A167" s="6"/>
      <c r="B167" s="35" t="s">
        <v>29</v>
      </c>
      <c r="C167" s="27"/>
      <c r="D167" s="28">
        <f t="shared" ref="D167:N167" si="28">SUM(D165:D166)</f>
        <v>13.3</v>
      </c>
      <c r="E167" s="28">
        <f t="shared" si="28"/>
        <v>11</v>
      </c>
      <c r="F167" s="28">
        <f t="shared" si="28"/>
        <v>67.400000000000006</v>
      </c>
      <c r="G167" s="29">
        <f t="shared" si="28"/>
        <v>422</v>
      </c>
      <c r="H167" s="29">
        <f t="shared" si="28"/>
        <v>255</v>
      </c>
      <c r="I167" s="29">
        <f t="shared" si="28"/>
        <v>41</v>
      </c>
      <c r="J167" s="29">
        <f t="shared" si="28"/>
        <v>245</v>
      </c>
      <c r="K167" s="28">
        <f t="shared" si="28"/>
        <v>1.01</v>
      </c>
      <c r="L167" s="28">
        <f t="shared" si="28"/>
        <v>0.2</v>
      </c>
      <c r="M167" s="28">
        <f t="shared" si="28"/>
        <v>1.8</v>
      </c>
      <c r="N167" s="28">
        <f t="shared" si="28"/>
        <v>0</v>
      </c>
    </row>
    <row r="168" spans="1:14" ht="12" customHeight="1" x14ac:dyDescent="0.25">
      <c r="A168" s="6"/>
      <c r="B168" s="37" t="s">
        <v>43</v>
      </c>
      <c r="C168" s="38"/>
      <c r="D168" s="38">
        <f t="shared" ref="D168:N168" si="29">D156+D163+D167</f>
        <v>72</v>
      </c>
      <c r="E168" s="38">
        <f t="shared" si="29"/>
        <v>58.6</v>
      </c>
      <c r="F168" s="38">
        <f t="shared" si="29"/>
        <v>241</v>
      </c>
      <c r="G168" s="39">
        <f t="shared" si="29"/>
        <v>1780</v>
      </c>
      <c r="H168" s="39">
        <f t="shared" si="29"/>
        <v>506</v>
      </c>
      <c r="I168" s="39">
        <f t="shared" si="29"/>
        <v>179</v>
      </c>
      <c r="J168" s="39">
        <f t="shared" si="29"/>
        <v>549</v>
      </c>
      <c r="K168" s="38">
        <f t="shared" si="29"/>
        <v>13.6</v>
      </c>
      <c r="L168" s="38">
        <f t="shared" si="29"/>
        <v>1.21</v>
      </c>
      <c r="M168" s="38">
        <f t="shared" si="29"/>
        <v>18.360000000000003</v>
      </c>
      <c r="N168" s="38">
        <f t="shared" si="29"/>
        <v>0.02</v>
      </c>
    </row>
    <row r="169" spans="1:14" ht="12" customHeight="1" x14ac:dyDescent="0.25">
      <c r="A169" s="6"/>
      <c r="B169" s="17" t="s">
        <v>59</v>
      </c>
      <c r="C169" s="19"/>
      <c r="D169" s="14"/>
      <c r="E169" s="14"/>
      <c r="F169" s="14"/>
      <c r="G169" s="15"/>
      <c r="H169" s="15"/>
      <c r="I169" s="15"/>
      <c r="J169" s="15"/>
      <c r="K169" s="14"/>
      <c r="L169" s="14"/>
      <c r="M169" s="14"/>
      <c r="N169" s="14"/>
    </row>
    <row r="170" spans="1:14" ht="12" customHeight="1" x14ac:dyDescent="0.25">
      <c r="A170" s="6"/>
      <c r="B170" s="18" t="s">
        <v>19</v>
      </c>
      <c r="C170" s="19"/>
      <c r="D170" s="14"/>
      <c r="E170" s="14"/>
      <c r="F170" s="14"/>
      <c r="G170" s="15"/>
      <c r="H170" s="15"/>
      <c r="I170" s="15"/>
      <c r="J170" s="15"/>
      <c r="K170" s="14"/>
      <c r="L170" s="14"/>
      <c r="M170" s="14"/>
      <c r="N170" s="14"/>
    </row>
    <row r="171" spans="1:14" ht="12" customHeight="1" x14ac:dyDescent="0.25">
      <c r="A171" s="6">
        <v>14</v>
      </c>
      <c r="B171" s="21" t="s">
        <v>45</v>
      </c>
      <c r="C171" s="19" t="s">
        <v>46</v>
      </c>
      <c r="D171" s="14">
        <v>0.12</v>
      </c>
      <c r="E171" s="14">
        <v>10.9</v>
      </c>
      <c r="F171" s="14">
        <v>0.2</v>
      </c>
      <c r="G171" s="15">
        <v>99</v>
      </c>
      <c r="H171" s="15">
        <v>4</v>
      </c>
      <c r="I171" s="15">
        <v>0</v>
      </c>
      <c r="J171" s="15">
        <v>4.5</v>
      </c>
      <c r="K171" s="14">
        <v>0.03</v>
      </c>
      <c r="L171" s="14">
        <v>0.02</v>
      </c>
      <c r="M171" s="14">
        <v>0</v>
      </c>
      <c r="N171" s="14">
        <v>0.06</v>
      </c>
    </row>
    <row r="172" spans="1:14" ht="12" customHeight="1" x14ac:dyDescent="0.25">
      <c r="A172" s="6">
        <v>291</v>
      </c>
      <c r="B172" s="21" t="s">
        <v>138</v>
      </c>
      <c r="C172" s="19" t="s">
        <v>23</v>
      </c>
      <c r="D172" s="14">
        <v>10.7</v>
      </c>
      <c r="E172" s="14">
        <v>17.100000000000001</v>
      </c>
      <c r="F172" s="14">
        <v>45.2</v>
      </c>
      <c r="G172" s="15">
        <v>378</v>
      </c>
      <c r="H172" s="15">
        <v>23</v>
      </c>
      <c r="I172" s="15">
        <v>36</v>
      </c>
      <c r="J172" s="15">
        <v>102</v>
      </c>
      <c r="K172" s="14">
        <v>1.7</v>
      </c>
      <c r="L172" s="14">
        <v>0.3</v>
      </c>
      <c r="M172" s="14">
        <v>4</v>
      </c>
      <c r="N172" s="14">
        <v>0</v>
      </c>
    </row>
    <row r="173" spans="1:14" ht="12" customHeight="1" x14ac:dyDescent="0.25">
      <c r="A173" s="20"/>
      <c r="B173" s="31" t="s">
        <v>110</v>
      </c>
      <c r="C173" s="22" t="s">
        <v>111</v>
      </c>
      <c r="D173" s="23">
        <v>1.7</v>
      </c>
      <c r="E173" s="23">
        <v>6.2</v>
      </c>
      <c r="F173" s="23">
        <v>15.7</v>
      </c>
      <c r="G173" s="24">
        <v>124</v>
      </c>
      <c r="H173" s="24">
        <v>0</v>
      </c>
      <c r="I173" s="24">
        <v>0</v>
      </c>
      <c r="J173" s="24">
        <v>0</v>
      </c>
      <c r="K173" s="23">
        <v>0</v>
      </c>
      <c r="L173" s="23">
        <v>0</v>
      </c>
      <c r="M173" s="23">
        <v>0</v>
      </c>
      <c r="N173" s="23">
        <v>0</v>
      </c>
    </row>
    <row r="174" spans="1:14" ht="12" customHeight="1" x14ac:dyDescent="0.25">
      <c r="A174" s="20">
        <v>377</v>
      </c>
      <c r="B174" s="21" t="s">
        <v>41</v>
      </c>
      <c r="C174" s="22" t="s">
        <v>42</v>
      </c>
      <c r="D174" s="14">
        <v>0.3</v>
      </c>
      <c r="E174" s="14">
        <v>0.1</v>
      </c>
      <c r="F174" s="14">
        <v>10.3</v>
      </c>
      <c r="G174" s="15">
        <v>43</v>
      </c>
      <c r="H174" s="15">
        <v>8</v>
      </c>
      <c r="I174" s="15">
        <v>5</v>
      </c>
      <c r="J174" s="15">
        <v>10</v>
      </c>
      <c r="K174" s="14">
        <v>0.9</v>
      </c>
      <c r="L174" s="14">
        <v>0</v>
      </c>
      <c r="M174" s="14">
        <v>2.9</v>
      </c>
      <c r="N174" s="14">
        <v>0</v>
      </c>
    </row>
    <row r="175" spans="1:14" ht="12" customHeight="1" x14ac:dyDescent="0.25">
      <c r="A175" s="6"/>
      <c r="B175" s="25" t="s">
        <v>27</v>
      </c>
      <c r="C175" s="19" t="s">
        <v>139</v>
      </c>
      <c r="D175" s="14">
        <v>2.4</v>
      </c>
      <c r="E175" s="14">
        <v>0.6</v>
      </c>
      <c r="F175" s="14">
        <v>17.16</v>
      </c>
      <c r="G175" s="15">
        <v>84</v>
      </c>
      <c r="H175" s="15">
        <v>12</v>
      </c>
      <c r="I175" s="15">
        <v>0</v>
      </c>
      <c r="J175" s="15">
        <v>0</v>
      </c>
      <c r="K175" s="14">
        <v>0.6</v>
      </c>
      <c r="L175" s="14">
        <v>9.6000000000000002E-2</v>
      </c>
      <c r="M175" s="14">
        <v>0</v>
      </c>
      <c r="N175" s="14">
        <v>0</v>
      </c>
    </row>
    <row r="176" spans="1:14" ht="12" customHeight="1" x14ac:dyDescent="0.25">
      <c r="A176" s="6"/>
      <c r="B176" s="35" t="s">
        <v>29</v>
      </c>
      <c r="C176" s="27"/>
      <c r="D176" s="28">
        <f t="shared" ref="D176:N176" si="30">SUM(D171:D175)</f>
        <v>15.219999999999999</v>
      </c>
      <c r="E176" s="28">
        <f t="shared" si="30"/>
        <v>34.900000000000006</v>
      </c>
      <c r="F176" s="28">
        <f t="shared" si="30"/>
        <v>88.56</v>
      </c>
      <c r="G176" s="29">
        <f t="shared" si="30"/>
        <v>728</v>
      </c>
      <c r="H176" s="29">
        <f t="shared" si="30"/>
        <v>47</v>
      </c>
      <c r="I176" s="29">
        <f t="shared" si="30"/>
        <v>41</v>
      </c>
      <c r="J176" s="29">
        <f t="shared" si="30"/>
        <v>116.5</v>
      </c>
      <c r="K176" s="28">
        <f t="shared" si="30"/>
        <v>3.23</v>
      </c>
      <c r="L176" s="28">
        <f t="shared" si="30"/>
        <v>0.41600000000000004</v>
      </c>
      <c r="M176" s="28">
        <f t="shared" si="30"/>
        <v>6.9</v>
      </c>
      <c r="N176" s="28">
        <f t="shared" si="30"/>
        <v>0.06</v>
      </c>
    </row>
    <row r="177" spans="1:14" ht="12" customHeight="1" x14ac:dyDescent="0.25">
      <c r="A177" s="6"/>
      <c r="B177" s="18" t="s">
        <v>49</v>
      </c>
      <c r="C177" s="19"/>
      <c r="D177" s="14"/>
      <c r="E177" s="14"/>
      <c r="F177" s="14"/>
      <c r="G177" s="15"/>
      <c r="H177" s="15"/>
      <c r="I177" s="15"/>
      <c r="J177" s="15"/>
      <c r="K177" s="14"/>
      <c r="L177" s="14"/>
      <c r="M177" s="14"/>
      <c r="N177" s="14"/>
    </row>
    <row r="178" spans="1:14" ht="12" customHeight="1" x14ac:dyDescent="0.25">
      <c r="A178" s="6">
        <v>96</v>
      </c>
      <c r="B178" s="21" t="s">
        <v>140</v>
      </c>
      <c r="C178" s="22" t="s">
        <v>32</v>
      </c>
      <c r="D178" s="14">
        <v>2.1</v>
      </c>
      <c r="E178" s="14">
        <v>5.0999999999999996</v>
      </c>
      <c r="F178" s="14">
        <v>17.3</v>
      </c>
      <c r="G178" s="15">
        <v>124</v>
      </c>
      <c r="H178" s="15">
        <v>18</v>
      </c>
      <c r="I178" s="15">
        <v>23</v>
      </c>
      <c r="J178" s="15">
        <v>72</v>
      </c>
      <c r="K178" s="14">
        <v>1</v>
      </c>
      <c r="L178" s="14">
        <v>0.2</v>
      </c>
      <c r="M178" s="14">
        <v>7.7</v>
      </c>
      <c r="N178" s="14">
        <v>0.01</v>
      </c>
    </row>
    <row r="179" spans="1:14" ht="12" customHeight="1" x14ac:dyDescent="0.25">
      <c r="A179" s="6">
        <v>234</v>
      </c>
      <c r="B179" s="21" t="s">
        <v>141</v>
      </c>
      <c r="C179" s="22" t="s">
        <v>40</v>
      </c>
      <c r="D179" s="14">
        <v>15.3</v>
      </c>
      <c r="E179" s="14">
        <v>12.5</v>
      </c>
      <c r="F179" s="14">
        <v>18.399999999999999</v>
      </c>
      <c r="G179" s="15">
        <v>246</v>
      </c>
      <c r="H179" s="15">
        <v>62</v>
      </c>
      <c r="I179" s="15">
        <v>43</v>
      </c>
      <c r="J179" s="15">
        <v>176</v>
      </c>
      <c r="K179" s="14">
        <v>1.3</v>
      </c>
      <c r="L179" s="14">
        <v>0.2</v>
      </c>
      <c r="M179" s="14">
        <v>0.4</v>
      </c>
      <c r="N179" s="14">
        <v>4.4000000000000004</v>
      </c>
    </row>
    <row r="180" spans="1:14" ht="12" customHeight="1" x14ac:dyDescent="0.25">
      <c r="A180" s="6">
        <v>312</v>
      </c>
      <c r="B180" s="21" t="s">
        <v>70</v>
      </c>
      <c r="C180" s="41">
        <v>180</v>
      </c>
      <c r="D180" s="14">
        <v>3.8</v>
      </c>
      <c r="E180" s="14">
        <v>6.3</v>
      </c>
      <c r="F180" s="14">
        <v>14.5</v>
      </c>
      <c r="G180" s="15">
        <v>130</v>
      </c>
      <c r="H180" s="15">
        <v>46</v>
      </c>
      <c r="I180" s="15">
        <v>33</v>
      </c>
      <c r="J180" s="15">
        <v>99</v>
      </c>
      <c r="K180" s="14">
        <v>1.18</v>
      </c>
      <c r="L180" s="14">
        <v>0.01</v>
      </c>
      <c r="M180" s="14">
        <v>0.36</v>
      </c>
      <c r="N180" s="14">
        <v>0.06</v>
      </c>
    </row>
    <row r="181" spans="1:14" ht="12" customHeight="1" x14ac:dyDescent="0.25">
      <c r="A181" s="6" t="s">
        <v>142</v>
      </c>
      <c r="B181" s="21" t="s">
        <v>143</v>
      </c>
      <c r="C181" s="41">
        <v>35</v>
      </c>
      <c r="D181" s="14">
        <v>0.6</v>
      </c>
      <c r="E181" s="14">
        <v>1.8</v>
      </c>
      <c r="F181" s="14">
        <v>4</v>
      </c>
      <c r="G181" s="15">
        <v>35</v>
      </c>
      <c r="H181" s="15">
        <v>15</v>
      </c>
      <c r="I181" s="15">
        <v>5</v>
      </c>
      <c r="J181" s="15">
        <v>10</v>
      </c>
      <c r="K181" s="14">
        <v>0.19</v>
      </c>
      <c r="L181" s="14">
        <v>6.0000000000000001E-3</v>
      </c>
      <c r="M181" s="14">
        <v>9.3000000000000007</v>
      </c>
      <c r="N181" s="14">
        <v>0</v>
      </c>
    </row>
    <row r="182" spans="1:14" ht="12" customHeight="1" x14ac:dyDescent="0.25">
      <c r="A182" s="20">
        <v>348</v>
      </c>
      <c r="B182" s="36" t="s">
        <v>71</v>
      </c>
      <c r="C182" s="22" t="s">
        <v>23</v>
      </c>
      <c r="D182" s="14">
        <v>1.1000000000000001</v>
      </c>
      <c r="E182" s="14">
        <v>0</v>
      </c>
      <c r="F182" s="14">
        <v>13.2</v>
      </c>
      <c r="G182" s="15">
        <v>86</v>
      </c>
      <c r="H182" s="15">
        <v>33</v>
      </c>
      <c r="I182" s="15">
        <v>21</v>
      </c>
      <c r="J182" s="15">
        <v>29</v>
      </c>
      <c r="K182" s="14">
        <v>0.7</v>
      </c>
      <c r="L182" s="14">
        <v>0</v>
      </c>
      <c r="M182" s="14">
        <v>0.9</v>
      </c>
      <c r="N182" s="14">
        <v>0</v>
      </c>
    </row>
    <row r="183" spans="1:14" ht="12" customHeight="1" x14ac:dyDescent="0.25">
      <c r="A183" s="6"/>
      <c r="B183" s="25" t="s">
        <v>35</v>
      </c>
      <c r="C183" s="19" t="s">
        <v>144</v>
      </c>
      <c r="D183" s="14">
        <v>4.16</v>
      </c>
      <c r="E183" s="14">
        <v>0.8600000000000001</v>
      </c>
      <c r="F183" s="14">
        <v>27.26</v>
      </c>
      <c r="G183" s="15">
        <v>133.6</v>
      </c>
      <c r="H183" s="15">
        <v>31.6</v>
      </c>
      <c r="I183" s="15">
        <v>0</v>
      </c>
      <c r="J183" s="15">
        <v>0</v>
      </c>
      <c r="K183" s="14">
        <v>1.6759999999999999</v>
      </c>
      <c r="L183" s="14">
        <v>0.188</v>
      </c>
      <c r="M183" s="14">
        <v>0</v>
      </c>
      <c r="N183" s="14">
        <v>0</v>
      </c>
    </row>
    <row r="184" spans="1:14" ht="12" customHeight="1" x14ac:dyDescent="0.25">
      <c r="A184" s="6"/>
      <c r="B184" s="35" t="s">
        <v>29</v>
      </c>
      <c r="C184" s="27"/>
      <c r="D184" s="28">
        <f t="shared" ref="D184:N184" si="31">SUM(D178:D183)</f>
        <v>27.060000000000006</v>
      </c>
      <c r="E184" s="28">
        <f t="shared" si="31"/>
        <v>26.560000000000002</v>
      </c>
      <c r="F184" s="28">
        <f t="shared" si="31"/>
        <v>94.660000000000011</v>
      </c>
      <c r="G184" s="29">
        <f t="shared" si="31"/>
        <v>754.6</v>
      </c>
      <c r="H184" s="29">
        <f t="shared" si="31"/>
        <v>205.6</v>
      </c>
      <c r="I184" s="29">
        <f t="shared" si="31"/>
        <v>125</v>
      </c>
      <c r="J184" s="29">
        <f t="shared" si="31"/>
        <v>386</v>
      </c>
      <c r="K184" s="28">
        <f t="shared" si="31"/>
        <v>6.0459999999999994</v>
      </c>
      <c r="L184" s="28">
        <f t="shared" si="31"/>
        <v>0.60400000000000009</v>
      </c>
      <c r="M184" s="28">
        <f t="shared" si="31"/>
        <v>18.659999999999997</v>
      </c>
      <c r="N184" s="28">
        <f t="shared" si="31"/>
        <v>4.47</v>
      </c>
    </row>
    <row r="185" spans="1:14" ht="12" customHeight="1" x14ac:dyDescent="0.25">
      <c r="A185" s="6"/>
      <c r="B185" s="18" t="s">
        <v>37</v>
      </c>
      <c r="C185" s="19"/>
      <c r="D185" s="14"/>
      <c r="E185" s="14"/>
      <c r="F185" s="14"/>
      <c r="G185" s="15"/>
      <c r="H185" s="15"/>
      <c r="I185" s="15"/>
      <c r="J185" s="15"/>
      <c r="K185" s="14"/>
      <c r="L185" s="14"/>
      <c r="M185" s="14"/>
      <c r="N185" s="14"/>
    </row>
    <row r="186" spans="1:14" ht="12" customHeight="1" x14ac:dyDescent="0.25">
      <c r="A186" s="20" t="s">
        <v>115</v>
      </c>
      <c r="B186" s="40" t="s">
        <v>145</v>
      </c>
      <c r="C186" s="22" t="s">
        <v>40</v>
      </c>
      <c r="D186" s="23">
        <v>12.8</v>
      </c>
      <c r="E186" s="23">
        <v>15</v>
      </c>
      <c r="F186" s="23">
        <v>27.8</v>
      </c>
      <c r="G186" s="24">
        <v>298</v>
      </c>
      <c r="H186" s="24">
        <v>289</v>
      </c>
      <c r="I186" s="24">
        <v>25</v>
      </c>
      <c r="J186" s="24">
        <v>204</v>
      </c>
      <c r="K186" s="23">
        <v>0.7</v>
      </c>
      <c r="L186" s="23">
        <v>7.0000000000000007E-2</v>
      </c>
      <c r="M186" s="23">
        <v>0.06</v>
      </c>
      <c r="N186" s="23">
        <v>0.03</v>
      </c>
    </row>
    <row r="187" spans="1:14" ht="12" customHeight="1" x14ac:dyDescent="0.25">
      <c r="A187" s="20">
        <v>388</v>
      </c>
      <c r="B187" s="21" t="s">
        <v>34</v>
      </c>
      <c r="C187" s="22" t="s">
        <v>23</v>
      </c>
      <c r="D187" s="14">
        <v>0.7</v>
      </c>
      <c r="E187" s="14">
        <v>0.3</v>
      </c>
      <c r="F187" s="14">
        <v>24.6</v>
      </c>
      <c r="G187" s="15">
        <v>104</v>
      </c>
      <c r="H187" s="15">
        <v>10</v>
      </c>
      <c r="I187" s="15">
        <v>3</v>
      </c>
      <c r="J187" s="15">
        <v>3</v>
      </c>
      <c r="K187" s="14">
        <v>0.7</v>
      </c>
      <c r="L187" s="14">
        <v>0.1</v>
      </c>
      <c r="M187" s="14">
        <v>0.1</v>
      </c>
      <c r="N187" s="14">
        <v>0</v>
      </c>
    </row>
    <row r="188" spans="1:14" ht="12" customHeight="1" x14ac:dyDescent="0.25">
      <c r="A188" s="6"/>
      <c r="B188" s="35" t="s">
        <v>29</v>
      </c>
      <c r="C188" s="27"/>
      <c r="D188" s="28">
        <f>SUM(D186:D187)</f>
        <v>13.5</v>
      </c>
      <c r="E188" s="28">
        <f t="shared" ref="E188:N188" si="32">SUM(E186:E187)</f>
        <v>15.3</v>
      </c>
      <c r="F188" s="28">
        <f t="shared" si="32"/>
        <v>52.400000000000006</v>
      </c>
      <c r="G188" s="29">
        <f t="shared" si="32"/>
        <v>402</v>
      </c>
      <c r="H188" s="29">
        <f t="shared" si="32"/>
        <v>299</v>
      </c>
      <c r="I188" s="29">
        <f t="shared" si="32"/>
        <v>28</v>
      </c>
      <c r="J188" s="29">
        <f t="shared" si="32"/>
        <v>207</v>
      </c>
      <c r="K188" s="28">
        <f t="shared" si="32"/>
        <v>1.4</v>
      </c>
      <c r="L188" s="28">
        <f t="shared" si="32"/>
        <v>0.17</v>
      </c>
      <c r="M188" s="28">
        <f t="shared" si="32"/>
        <v>0.16</v>
      </c>
      <c r="N188" s="28">
        <f t="shared" si="32"/>
        <v>0.03</v>
      </c>
    </row>
    <row r="189" spans="1:14" ht="12" customHeight="1" x14ac:dyDescent="0.25">
      <c r="A189" s="6"/>
      <c r="B189" s="43" t="s">
        <v>43</v>
      </c>
      <c r="C189" s="38"/>
      <c r="D189" s="38">
        <f t="shared" ref="D189:N189" si="33">D176+D184+D188</f>
        <v>55.78</v>
      </c>
      <c r="E189" s="38">
        <f t="shared" si="33"/>
        <v>76.760000000000005</v>
      </c>
      <c r="F189" s="38">
        <f t="shared" si="33"/>
        <v>235.62000000000003</v>
      </c>
      <c r="G189" s="39">
        <f t="shared" si="33"/>
        <v>1884.6</v>
      </c>
      <c r="H189" s="39">
        <f t="shared" si="33"/>
        <v>551.6</v>
      </c>
      <c r="I189" s="39">
        <f t="shared" si="33"/>
        <v>194</v>
      </c>
      <c r="J189" s="39">
        <f t="shared" si="33"/>
        <v>709.5</v>
      </c>
      <c r="K189" s="38">
        <f t="shared" si="33"/>
        <v>10.676</v>
      </c>
      <c r="L189" s="38">
        <f t="shared" si="33"/>
        <v>1.19</v>
      </c>
      <c r="M189" s="38">
        <f t="shared" si="33"/>
        <v>25.719999999999995</v>
      </c>
      <c r="N189" s="38">
        <f t="shared" si="33"/>
        <v>4.5599999999999996</v>
      </c>
    </row>
    <row r="190" spans="1:14" ht="12" customHeight="1" x14ac:dyDescent="0.25">
      <c r="A190" s="6"/>
      <c r="B190" s="17" t="s">
        <v>78</v>
      </c>
      <c r="C190" s="19"/>
      <c r="D190" s="14"/>
      <c r="E190" s="14"/>
      <c r="F190" s="14"/>
      <c r="G190" s="15"/>
      <c r="H190" s="15"/>
      <c r="I190" s="15"/>
      <c r="J190" s="15"/>
      <c r="K190" s="14"/>
      <c r="L190" s="14"/>
      <c r="M190" s="14"/>
      <c r="N190" s="14"/>
    </row>
    <row r="191" spans="1:14" ht="12" customHeight="1" x14ac:dyDescent="0.25">
      <c r="A191" s="6"/>
      <c r="B191" s="18" t="s">
        <v>79</v>
      </c>
      <c r="C191" s="19"/>
      <c r="D191" s="14"/>
      <c r="E191" s="14"/>
      <c r="F191" s="14"/>
      <c r="G191" s="15"/>
      <c r="H191" s="15"/>
      <c r="I191" s="15"/>
      <c r="J191" s="15"/>
      <c r="K191" s="14"/>
      <c r="L191" s="14"/>
      <c r="M191" s="14"/>
      <c r="N191" s="14"/>
    </row>
    <row r="192" spans="1:14" ht="12" customHeight="1" x14ac:dyDescent="0.25">
      <c r="A192" s="20">
        <v>14</v>
      </c>
      <c r="B192" s="21" t="s">
        <v>45</v>
      </c>
      <c r="C192" s="22" t="s">
        <v>21</v>
      </c>
      <c r="D192" s="23">
        <v>0.1</v>
      </c>
      <c r="E192" s="23">
        <v>7.3</v>
      </c>
      <c r="F192" s="23">
        <v>0.1</v>
      </c>
      <c r="G192" s="24">
        <v>66</v>
      </c>
      <c r="H192" s="24">
        <v>2</v>
      </c>
      <c r="I192" s="24">
        <v>0</v>
      </c>
      <c r="J192" s="24">
        <v>3</v>
      </c>
      <c r="K192" s="23">
        <v>0</v>
      </c>
      <c r="L192" s="23">
        <v>0</v>
      </c>
      <c r="M192" s="23">
        <v>0</v>
      </c>
      <c r="N192" s="23">
        <v>0</v>
      </c>
    </row>
    <row r="193" spans="1:225" ht="12" customHeight="1" x14ac:dyDescent="0.25">
      <c r="A193" s="20">
        <v>260</v>
      </c>
      <c r="B193" s="31" t="s">
        <v>60</v>
      </c>
      <c r="C193" s="22" t="s">
        <v>40</v>
      </c>
      <c r="D193" s="23">
        <v>8.1999999999999993</v>
      </c>
      <c r="E193" s="23">
        <v>8.6</v>
      </c>
      <c r="F193" s="23">
        <v>2.8</v>
      </c>
      <c r="G193" s="24">
        <v>121</v>
      </c>
      <c r="H193" s="24">
        <v>16</v>
      </c>
      <c r="I193" s="24">
        <v>15</v>
      </c>
      <c r="J193" s="24">
        <v>23</v>
      </c>
      <c r="K193" s="23">
        <v>1</v>
      </c>
      <c r="L193" s="23">
        <v>0</v>
      </c>
      <c r="M193" s="23">
        <v>0.6</v>
      </c>
      <c r="N193" s="23">
        <v>0</v>
      </c>
    </row>
    <row r="194" spans="1:225" ht="12" customHeight="1" x14ac:dyDescent="0.25">
      <c r="A194" s="20">
        <v>309</v>
      </c>
      <c r="B194" s="21" t="s">
        <v>90</v>
      </c>
      <c r="C194" s="22" t="s">
        <v>146</v>
      </c>
      <c r="D194" s="23">
        <v>5.4</v>
      </c>
      <c r="E194" s="23">
        <v>4.9000000000000004</v>
      </c>
      <c r="F194" s="23">
        <v>27.9</v>
      </c>
      <c r="G194" s="24">
        <v>178</v>
      </c>
      <c r="H194" s="24">
        <v>6</v>
      </c>
      <c r="I194" s="24">
        <v>8</v>
      </c>
      <c r="J194" s="24">
        <v>35</v>
      </c>
      <c r="K194" s="45">
        <v>0.8</v>
      </c>
      <c r="L194" s="45">
        <v>0.1</v>
      </c>
      <c r="M194" s="45">
        <v>0</v>
      </c>
      <c r="N194" s="45">
        <v>0</v>
      </c>
    </row>
    <row r="195" spans="1:225" ht="12" customHeight="1" x14ac:dyDescent="0.25">
      <c r="A195" s="20" t="s">
        <v>147</v>
      </c>
      <c r="B195" s="21" t="s">
        <v>148</v>
      </c>
      <c r="C195" s="22" t="s">
        <v>23</v>
      </c>
      <c r="D195" s="14">
        <v>2.6</v>
      </c>
      <c r="E195" s="14">
        <v>1.8</v>
      </c>
      <c r="F195" s="14">
        <v>16.600000000000001</v>
      </c>
      <c r="G195" s="15">
        <v>93</v>
      </c>
      <c r="H195" s="15">
        <v>84</v>
      </c>
      <c r="I195" s="15">
        <v>10</v>
      </c>
      <c r="J195" s="15">
        <v>63</v>
      </c>
      <c r="K195" s="14">
        <v>0.1</v>
      </c>
      <c r="L195" s="14">
        <v>0.03</v>
      </c>
      <c r="M195" s="14">
        <v>0.9</v>
      </c>
      <c r="N195" s="14">
        <v>14</v>
      </c>
    </row>
    <row r="196" spans="1:225" ht="12" customHeight="1" x14ac:dyDescent="0.25">
      <c r="A196" s="6"/>
      <c r="B196" s="25" t="s">
        <v>27</v>
      </c>
      <c r="C196" s="19" t="s">
        <v>57</v>
      </c>
      <c r="D196" s="14">
        <v>2</v>
      </c>
      <c r="E196" s="14">
        <v>0.5</v>
      </c>
      <c r="F196" s="14">
        <v>14.3</v>
      </c>
      <c r="G196" s="15">
        <v>70</v>
      </c>
      <c r="H196" s="15">
        <v>10</v>
      </c>
      <c r="I196" s="15">
        <v>0</v>
      </c>
      <c r="J196" s="15">
        <v>0</v>
      </c>
      <c r="K196" s="14">
        <v>0.5</v>
      </c>
      <c r="L196" s="14">
        <v>0.1</v>
      </c>
      <c r="M196" s="14">
        <v>0</v>
      </c>
      <c r="N196" s="14">
        <v>0</v>
      </c>
    </row>
    <row r="197" spans="1:225" ht="12" customHeight="1" x14ac:dyDescent="0.25">
      <c r="A197" s="6"/>
      <c r="B197" s="35" t="s">
        <v>29</v>
      </c>
      <c r="C197" s="27"/>
      <c r="D197" s="28">
        <f>SUM(D192:D196)</f>
        <v>18.3</v>
      </c>
      <c r="E197" s="28">
        <f t="shared" ref="E197:N197" si="34">SUM(E192:E196)</f>
        <v>23.099999999999998</v>
      </c>
      <c r="F197" s="28">
        <f t="shared" si="34"/>
        <v>61.7</v>
      </c>
      <c r="G197" s="29">
        <f t="shared" si="34"/>
        <v>528</v>
      </c>
      <c r="H197" s="29">
        <f t="shared" si="34"/>
        <v>118</v>
      </c>
      <c r="I197" s="29">
        <f t="shared" si="34"/>
        <v>33</v>
      </c>
      <c r="J197" s="29">
        <f t="shared" si="34"/>
        <v>124</v>
      </c>
      <c r="K197" s="28">
        <f t="shared" si="34"/>
        <v>2.4000000000000004</v>
      </c>
      <c r="L197" s="28">
        <f t="shared" si="34"/>
        <v>0.23</v>
      </c>
      <c r="M197" s="28">
        <f t="shared" si="34"/>
        <v>1.5</v>
      </c>
      <c r="N197" s="28">
        <f t="shared" si="34"/>
        <v>14</v>
      </c>
    </row>
    <row r="198" spans="1:225" ht="12" customHeight="1" x14ac:dyDescent="0.25">
      <c r="A198" s="6"/>
      <c r="B198" s="18" t="s">
        <v>30</v>
      </c>
      <c r="C198" s="19"/>
      <c r="D198" s="14"/>
      <c r="E198" s="14"/>
      <c r="F198" s="14"/>
      <c r="G198" s="15"/>
      <c r="H198" s="15"/>
      <c r="I198" s="15"/>
      <c r="J198" s="15"/>
      <c r="K198" s="14"/>
      <c r="L198" s="14"/>
      <c r="M198" s="14"/>
      <c r="N198" s="14"/>
    </row>
    <row r="199" spans="1:225" ht="12" customHeight="1" x14ac:dyDescent="0.25">
      <c r="A199" s="6">
        <v>101</v>
      </c>
      <c r="B199" s="21" t="s">
        <v>149</v>
      </c>
      <c r="C199" s="22" t="s">
        <v>150</v>
      </c>
      <c r="D199" s="23">
        <v>4.5999999999999996</v>
      </c>
      <c r="E199" s="23">
        <v>5.7</v>
      </c>
      <c r="F199" s="23">
        <v>17.2</v>
      </c>
      <c r="G199" s="15">
        <v>139</v>
      </c>
      <c r="H199" s="15">
        <v>16</v>
      </c>
      <c r="I199" s="15">
        <v>22</v>
      </c>
      <c r="J199" s="15">
        <v>71</v>
      </c>
      <c r="K199" s="14">
        <v>0.9</v>
      </c>
      <c r="L199" s="14">
        <v>0.2</v>
      </c>
      <c r="M199" s="14">
        <v>8.5</v>
      </c>
      <c r="N199" s="14">
        <v>0</v>
      </c>
    </row>
    <row r="200" spans="1:225" ht="12" customHeight="1" x14ac:dyDescent="0.25">
      <c r="A200" s="20">
        <v>278</v>
      </c>
      <c r="B200" s="21" t="s">
        <v>112</v>
      </c>
      <c r="C200" s="22" t="s">
        <v>69</v>
      </c>
      <c r="D200" s="23">
        <v>13.8</v>
      </c>
      <c r="E200" s="23">
        <v>16.600000000000001</v>
      </c>
      <c r="F200" s="23">
        <v>15</v>
      </c>
      <c r="G200" s="24">
        <v>264</v>
      </c>
      <c r="H200" s="24">
        <v>31</v>
      </c>
      <c r="I200" s="24">
        <v>13</v>
      </c>
      <c r="J200" s="24">
        <v>72</v>
      </c>
      <c r="K200" s="45">
        <v>0.1</v>
      </c>
      <c r="L200" s="45">
        <v>0.17</v>
      </c>
      <c r="M200" s="45">
        <v>0.26</v>
      </c>
      <c r="N200" s="45">
        <v>0.04</v>
      </c>
      <c r="HQ200" s="1"/>
    </row>
    <row r="201" spans="1:225" s="32" customFormat="1" ht="12" customHeight="1" x14ac:dyDescent="0.25">
      <c r="A201" s="20">
        <v>304</v>
      </c>
      <c r="B201" s="31" t="s">
        <v>61</v>
      </c>
      <c r="C201" s="44">
        <v>180</v>
      </c>
      <c r="D201" s="23">
        <v>4.4000000000000004</v>
      </c>
      <c r="E201" s="23">
        <v>7.5</v>
      </c>
      <c r="F201" s="23">
        <v>33.700000000000003</v>
      </c>
      <c r="G201" s="24">
        <v>220</v>
      </c>
      <c r="H201" s="24">
        <v>2</v>
      </c>
      <c r="I201" s="24">
        <v>23</v>
      </c>
      <c r="J201" s="24">
        <v>73</v>
      </c>
      <c r="K201" s="45">
        <v>0.62</v>
      </c>
      <c r="L201" s="45">
        <v>0.03</v>
      </c>
      <c r="M201" s="45">
        <v>0</v>
      </c>
      <c r="N201" s="45">
        <v>0.04</v>
      </c>
      <c r="HQ201" s="34"/>
    </row>
    <row r="202" spans="1:225" ht="12" customHeight="1" x14ac:dyDescent="0.25">
      <c r="A202" s="20" t="s">
        <v>54</v>
      </c>
      <c r="B202" s="36" t="s">
        <v>55</v>
      </c>
      <c r="C202" s="22" t="s">
        <v>23</v>
      </c>
      <c r="D202" s="14">
        <v>0.2</v>
      </c>
      <c r="E202" s="14">
        <v>0.1</v>
      </c>
      <c r="F202" s="14">
        <v>12</v>
      </c>
      <c r="G202" s="15">
        <v>49</v>
      </c>
      <c r="H202" s="15">
        <v>11</v>
      </c>
      <c r="I202" s="15">
        <v>8</v>
      </c>
      <c r="J202" s="15">
        <v>9</v>
      </c>
      <c r="K202" s="14">
        <v>0.2</v>
      </c>
      <c r="L202" s="14">
        <v>0</v>
      </c>
      <c r="M202" s="14">
        <v>4.5</v>
      </c>
      <c r="N202" s="14">
        <v>0</v>
      </c>
    </row>
    <row r="203" spans="1:225" ht="12" customHeight="1" x14ac:dyDescent="0.25">
      <c r="A203" s="6"/>
      <c r="B203" s="25" t="s">
        <v>35</v>
      </c>
      <c r="C203" s="19" t="s">
        <v>72</v>
      </c>
      <c r="D203" s="14">
        <v>3</v>
      </c>
      <c r="E203" s="14">
        <v>0.60000000000000009</v>
      </c>
      <c r="F203" s="14">
        <v>19.380000000000003</v>
      </c>
      <c r="G203" s="15">
        <v>95</v>
      </c>
      <c r="H203" s="15">
        <v>24</v>
      </c>
      <c r="I203" s="15">
        <v>0</v>
      </c>
      <c r="J203" s="15">
        <v>0</v>
      </c>
      <c r="K203" s="14">
        <v>1.28</v>
      </c>
      <c r="L203" s="14">
        <v>0.13800000000000001</v>
      </c>
      <c r="M203" s="14">
        <v>0</v>
      </c>
      <c r="N203" s="14">
        <v>0</v>
      </c>
    </row>
    <row r="204" spans="1:225" ht="12" customHeight="1" x14ac:dyDescent="0.25">
      <c r="A204" s="6"/>
      <c r="B204" s="35" t="s">
        <v>29</v>
      </c>
      <c r="C204" s="27"/>
      <c r="D204" s="28">
        <f t="shared" ref="D204:N204" si="35">SUM(D199:D203)</f>
        <v>25.999999999999996</v>
      </c>
      <c r="E204" s="28">
        <f t="shared" si="35"/>
        <v>30.500000000000004</v>
      </c>
      <c r="F204" s="28">
        <f t="shared" si="35"/>
        <v>97.28</v>
      </c>
      <c r="G204" s="29">
        <f t="shared" si="35"/>
        <v>767</v>
      </c>
      <c r="H204" s="29">
        <f t="shared" si="35"/>
        <v>84</v>
      </c>
      <c r="I204" s="29">
        <f t="shared" si="35"/>
        <v>66</v>
      </c>
      <c r="J204" s="29">
        <f t="shared" si="35"/>
        <v>225</v>
      </c>
      <c r="K204" s="28">
        <f t="shared" si="35"/>
        <v>3.1</v>
      </c>
      <c r="L204" s="28">
        <f t="shared" si="35"/>
        <v>0.53800000000000003</v>
      </c>
      <c r="M204" s="28">
        <f t="shared" si="35"/>
        <v>13.26</v>
      </c>
      <c r="N204" s="28">
        <f t="shared" si="35"/>
        <v>0.08</v>
      </c>
    </row>
    <row r="205" spans="1:225" ht="12" customHeight="1" x14ac:dyDescent="0.25">
      <c r="A205" s="6"/>
      <c r="B205" s="18" t="s">
        <v>37</v>
      </c>
      <c r="C205" s="19"/>
      <c r="D205" s="14"/>
      <c r="E205" s="14"/>
      <c r="F205" s="14"/>
      <c r="G205" s="15"/>
      <c r="H205" s="15"/>
      <c r="I205" s="15"/>
      <c r="J205" s="15"/>
      <c r="K205" s="14"/>
      <c r="L205" s="14"/>
      <c r="M205" s="14"/>
      <c r="N205" s="14"/>
    </row>
    <row r="206" spans="1:225" ht="12" customHeight="1" x14ac:dyDescent="0.25">
      <c r="A206" s="20" t="s">
        <v>38</v>
      </c>
      <c r="B206" s="21" t="s">
        <v>151</v>
      </c>
      <c r="C206" s="22" t="s">
        <v>40</v>
      </c>
      <c r="D206" s="23">
        <v>12.1</v>
      </c>
      <c r="E206" s="23">
        <v>13.3</v>
      </c>
      <c r="F206" s="23">
        <v>27.1</v>
      </c>
      <c r="G206" s="24">
        <v>277</v>
      </c>
      <c r="H206" s="24">
        <v>29</v>
      </c>
      <c r="I206" s="24">
        <v>21</v>
      </c>
      <c r="J206" s="24">
        <v>124</v>
      </c>
      <c r="K206" s="23">
        <v>1.24</v>
      </c>
      <c r="L206" s="23">
        <v>0.17</v>
      </c>
      <c r="M206" s="23">
        <v>0.05</v>
      </c>
      <c r="N206" s="23">
        <v>0.01</v>
      </c>
    </row>
    <row r="207" spans="1:225" ht="12" customHeight="1" x14ac:dyDescent="0.25">
      <c r="A207" s="20">
        <v>376</v>
      </c>
      <c r="B207" s="21" t="s">
        <v>26</v>
      </c>
      <c r="C207" s="22" t="s">
        <v>23</v>
      </c>
      <c r="D207" s="23">
        <v>0.2</v>
      </c>
      <c r="E207" s="14">
        <v>0.1</v>
      </c>
      <c r="F207" s="14">
        <v>5</v>
      </c>
      <c r="G207" s="15">
        <v>21</v>
      </c>
      <c r="H207" s="15">
        <v>5</v>
      </c>
      <c r="I207" s="15">
        <v>4</v>
      </c>
      <c r="J207" s="15">
        <v>8</v>
      </c>
      <c r="K207" s="14">
        <v>0.9</v>
      </c>
      <c r="L207" s="14">
        <v>0</v>
      </c>
      <c r="M207" s="14">
        <v>0.1</v>
      </c>
      <c r="N207" s="14">
        <v>0</v>
      </c>
    </row>
    <row r="208" spans="1:225" ht="12" customHeight="1" x14ac:dyDescent="0.25">
      <c r="A208" s="6"/>
      <c r="B208" s="35" t="s">
        <v>29</v>
      </c>
      <c r="C208" s="27"/>
      <c r="D208" s="28">
        <f t="shared" ref="D208:N208" si="36">SUM(D206:D207)</f>
        <v>12.299999999999999</v>
      </c>
      <c r="E208" s="28">
        <f t="shared" si="36"/>
        <v>13.4</v>
      </c>
      <c r="F208" s="28">
        <f t="shared" si="36"/>
        <v>32.1</v>
      </c>
      <c r="G208" s="29">
        <f t="shared" si="36"/>
        <v>298</v>
      </c>
      <c r="H208" s="29">
        <f t="shared" si="36"/>
        <v>34</v>
      </c>
      <c r="I208" s="29">
        <f t="shared" si="36"/>
        <v>25</v>
      </c>
      <c r="J208" s="29">
        <f t="shared" si="36"/>
        <v>132</v>
      </c>
      <c r="K208" s="28">
        <f t="shared" si="36"/>
        <v>2.14</v>
      </c>
      <c r="L208" s="28">
        <f t="shared" si="36"/>
        <v>0.17</v>
      </c>
      <c r="M208" s="28">
        <f t="shared" si="36"/>
        <v>0.15000000000000002</v>
      </c>
      <c r="N208" s="28">
        <f t="shared" si="36"/>
        <v>0.01</v>
      </c>
    </row>
    <row r="209" spans="1:225" ht="12" customHeight="1" x14ac:dyDescent="0.25">
      <c r="A209" s="6"/>
      <c r="B209" s="43" t="s">
        <v>43</v>
      </c>
      <c r="C209" s="38"/>
      <c r="D209" s="38">
        <f t="shared" ref="D209:N209" si="37">D197+D204+D208</f>
        <v>56.599999999999994</v>
      </c>
      <c r="E209" s="38">
        <f t="shared" si="37"/>
        <v>67</v>
      </c>
      <c r="F209" s="38">
        <f t="shared" si="37"/>
        <v>191.08</v>
      </c>
      <c r="G209" s="39">
        <f t="shared" si="37"/>
        <v>1593</v>
      </c>
      <c r="H209" s="39">
        <f t="shared" si="37"/>
        <v>236</v>
      </c>
      <c r="I209" s="39">
        <f t="shared" si="37"/>
        <v>124</v>
      </c>
      <c r="J209" s="39">
        <f t="shared" si="37"/>
        <v>481</v>
      </c>
      <c r="K209" s="38">
        <f t="shared" si="37"/>
        <v>7.6400000000000006</v>
      </c>
      <c r="L209" s="38">
        <f t="shared" si="37"/>
        <v>0.93800000000000006</v>
      </c>
      <c r="M209" s="38">
        <f t="shared" si="37"/>
        <v>14.91</v>
      </c>
      <c r="N209" s="38">
        <f t="shared" si="37"/>
        <v>14.09</v>
      </c>
    </row>
    <row r="210" spans="1:225" ht="12" customHeight="1" x14ac:dyDescent="0.25">
      <c r="A210" s="6"/>
      <c r="B210" s="17" t="s">
        <v>96</v>
      </c>
      <c r="C210" s="19"/>
      <c r="D210" s="14"/>
      <c r="E210" s="14"/>
      <c r="F210" s="14"/>
      <c r="G210" s="15"/>
      <c r="H210" s="15"/>
      <c r="I210" s="15"/>
      <c r="J210" s="15"/>
      <c r="K210" s="14"/>
      <c r="L210" s="14"/>
      <c r="M210" s="14"/>
      <c r="N210" s="14"/>
    </row>
    <row r="211" spans="1:225" ht="12" customHeight="1" x14ac:dyDescent="0.25">
      <c r="A211" s="6"/>
      <c r="B211" s="18" t="s">
        <v>19</v>
      </c>
      <c r="C211" s="19"/>
      <c r="D211" s="14"/>
      <c r="E211" s="14"/>
      <c r="F211" s="14"/>
      <c r="G211" s="15"/>
      <c r="H211" s="15"/>
      <c r="I211" s="15"/>
      <c r="J211" s="15"/>
      <c r="K211" s="14"/>
      <c r="L211" s="14"/>
      <c r="M211" s="14"/>
      <c r="N211" s="14"/>
    </row>
    <row r="212" spans="1:225" ht="12" customHeight="1" x14ac:dyDescent="0.25">
      <c r="A212" s="20">
        <v>271</v>
      </c>
      <c r="B212" s="21" t="s">
        <v>80</v>
      </c>
      <c r="C212" s="22" t="s">
        <v>40</v>
      </c>
      <c r="D212" s="23">
        <v>13.8</v>
      </c>
      <c r="E212" s="23">
        <v>11.3</v>
      </c>
      <c r="F212" s="23">
        <v>10.1</v>
      </c>
      <c r="G212" s="24">
        <v>198</v>
      </c>
      <c r="H212" s="24">
        <v>10</v>
      </c>
      <c r="I212" s="24">
        <v>10</v>
      </c>
      <c r="J212" s="24">
        <v>53</v>
      </c>
      <c r="K212" s="23">
        <v>1</v>
      </c>
      <c r="L212" s="23">
        <v>0.3</v>
      </c>
      <c r="M212" s="23">
        <v>0</v>
      </c>
      <c r="N212" s="23">
        <v>0</v>
      </c>
    </row>
    <row r="213" spans="1:225" ht="12" customHeight="1" x14ac:dyDescent="0.25">
      <c r="A213" s="20">
        <v>309</v>
      </c>
      <c r="B213" s="21" t="s">
        <v>53</v>
      </c>
      <c r="C213" s="22" t="s">
        <v>137</v>
      </c>
      <c r="D213" s="23">
        <v>6.5</v>
      </c>
      <c r="E213" s="23">
        <v>5.7</v>
      </c>
      <c r="F213" s="23">
        <v>33.5</v>
      </c>
      <c r="G213" s="24">
        <v>212</v>
      </c>
      <c r="H213" s="24">
        <v>8</v>
      </c>
      <c r="I213" s="24">
        <v>9</v>
      </c>
      <c r="J213" s="24">
        <v>42</v>
      </c>
      <c r="K213" s="45">
        <v>0.91</v>
      </c>
      <c r="L213" s="45">
        <v>7.0000000000000007E-2</v>
      </c>
      <c r="M213" s="45">
        <v>0</v>
      </c>
      <c r="N213" s="45">
        <v>0.03</v>
      </c>
      <c r="HQ213" s="1"/>
    </row>
    <row r="214" spans="1:225" ht="12" customHeight="1" x14ac:dyDescent="0.25">
      <c r="A214" s="20">
        <v>338</v>
      </c>
      <c r="B214" s="21" t="s">
        <v>24</v>
      </c>
      <c r="C214" s="22" t="s">
        <v>25</v>
      </c>
      <c r="D214" s="23">
        <v>0.4</v>
      </c>
      <c r="E214" s="14">
        <v>0.4</v>
      </c>
      <c r="F214" s="14">
        <v>10.8</v>
      </c>
      <c r="G214" s="15">
        <v>49</v>
      </c>
      <c r="H214" s="15">
        <v>18</v>
      </c>
      <c r="I214" s="15">
        <v>10</v>
      </c>
      <c r="J214" s="15">
        <v>12</v>
      </c>
      <c r="K214" s="14">
        <v>2.4</v>
      </c>
      <c r="L214" s="14">
        <v>0</v>
      </c>
      <c r="M214" s="14">
        <v>11</v>
      </c>
      <c r="N214" s="14">
        <v>0</v>
      </c>
    </row>
    <row r="215" spans="1:225" ht="12" customHeight="1" x14ac:dyDescent="0.25">
      <c r="A215" s="20">
        <v>377</v>
      </c>
      <c r="B215" s="21" t="s">
        <v>41</v>
      </c>
      <c r="C215" s="22" t="s">
        <v>42</v>
      </c>
      <c r="D215" s="14">
        <v>0.3</v>
      </c>
      <c r="E215" s="14">
        <v>0.1</v>
      </c>
      <c r="F215" s="14">
        <v>10.3</v>
      </c>
      <c r="G215" s="15">
        <v>43</v>
      </c>
      <c r="H215" s="15">
        <v>8</v>
      </c>
      <c r="I215" s="15">
        <v>5</v>
      </c>
      <c r="J215" s="15">
        <v>10</v>
      </c>
      <c r="K215" s="14">
        <v>0.9</v>
      </c>
      <c r="L215" s="14">
        <v>0</v>
      </c>
      <c r="M215" s="14">
        <v>2.9</v>
      </c>
      <c r="N215" s="14">
        <v>0</v>
      </c>
    </row>
    <row r="216" spans="1:225" ht="12" customHeight="1" x14ac:dyDescent="0.25">
      <c r="A216" s="6"/>
      <c r="B216" s="25" t="s">
        <v>27</v>
      </c>
      <c r="C216" s="19" t="s">
        <v>152</v>
      </c>
      <c r="D216" s="14">
        <v>4.08</v>
      </c>
      <c r="E216" s="14">
        <v>1.02</v>
      </c>
      <c r="F216" s="14">
        <v>29.172000000000004</v>
      </c>
      <c r="G216" s="15">
        <v>142.80000000000001</v>
      </c>
      <c r="H216" s="15">
        <v>20.399999999999999</v>
      </c>
      <c r="I216" s="15">
        <v>0</v>
      </c>
      <c r="J216" s="15">
        <v>0</v>
      </c>
      <c r="K216" s="14">
        <v>1.02</v>
      </c>
      <c r="L216" s="14">
        <v>0.16320000000000001</v>
      </c>
      <c r="M216" s="14">
        <v>0</v>
      </c>
      <c r="N216" s="14">
        <v>0</v>
      </c>
    </row>
    <row r="217" spans="1:225" ht="12" customHeight="1" x14ac:dyDescent="0.25">
      <c r="A217" s="6"/>
      <c r="B217" s="35" t="s">
        <v>29</v>
      </c>
      <c r="C217" s="53"/>
      <c r="D217" s="28">
        <f t="shared" ref="D217:N224" si="38">SUM(D212:D216)</f>
        <v>25.08</v>
      </c>
      <c r="E217" s="28">
        <f t="shared" si="38"/>
        <v>18.52</v>
      </c>
      <c r="F217" s="28">
        <f t="shared" si="38"/>
        <v>93.872000000000014</v>
      </c>
      <c r="G217" s="29">
        <f t="shared" si="38"/>
        <v>644.79999999999995</v>
      </c>
      <c r="H217" s="29">
        <f t="shared" si="38"/>
        <v>64.400000000000006</v>
      </c>
      <c r="I217" s="29">
        <f t="shared" si="38"/>
        <v>34</v>
      </c>
      <c r="J217" s="29">
        <f t="shared" si="38"/>
        <v>117</v>
      </c>
      <c r="K217" s="28">
        <f t="shared" si="38"/>
        <v>6.23</v>
      </c>
      <c r="L217" s="28">
        <f t="shared" si="38"/>
        <v>0.53320000000000001</v>
      </c>
      <c r="M217" s="28">
        <f t="shared" si="38"/>
        <v>13.9</v>
      </c>
      <c r="N217" s="28">
        <f t="shared" si="38"/>
        <v>0.03</v>
      </c>
    </row>
    <row r="218" spans="1:225" ht="12" customHeight="1" x14ac:dyDescent="0.25">
      <c r="A218" s="6"/>
      <c r="B218" s="18" t="s">
        <v>49</v>
      </c>
      <c r="C218" s="19"/>
      <c r="D218" s="14"/>
      <c r="E218" s="14"/>
      <c r="F218" s="14"/>
      <c r="G218" s="15"/>
      <c r="H218" s="15"/>
      <c r="I218" s="15"/>
      <c r="J218" s="15"/>
      <c r="K218" s="14"/>
      <c r="L218" s="14"/>
      <c r="M218" s="14"/>
      <c r="N218" s="14"/>
    </row>
    <row r="219" spans="1:225" ht="12" customHeight="1" x14ac:dyDescent="0.25">
      <c r="A219" s="6" t="s">
        <v>153</v>
      </c>
      <c r="B219" s="30" t="s">
        <v>154</v>
      </c>
      <c r="C219" s="22" t="s">
        <v>51</v>
      </c>
      <c r="D219" s="14">
        <v>2.2000000000000002</v>
      </c>
      <c r="E219" s="14">
        <v>5.6</v>
      </c>
      <c r="F219" s="14">
        <v>10.199999999999999</v>
      </c>
      <c r="G219" s="15">
        <v>100</v>
      </c>
      <c r="H219" s="15">
        <v>37</v>
      </c>
      <c r="I219" s="15">
        <v>19</v>
      </c>
      <c r="J219" s="15">
        <v>46</v>
      </c>
      <c r="K219" s="14">
        <v>1</v>
      </c>
      <c r="L219" s="14">
        <v>0.2</v>
      </c>
      <c r="M219" s="14">
        <v>9.1999999999999993</v>
      </c>
      <c r="N219" s="14">
        <v>0.01</v>
      </c>
    </row>
    <row r="220" spans="1:225" ht="12" customHeight="1" x14ac:dyDescent="0.25">
      <c r="A220" s="20" t="s">
        <v>155</v>
      </c>
      <c r="B220" s="31" t="s">
        <v>156</v>
      </c>
      <c r="C220" s="22" t="s">
        <v>40</v>
      </c>
      <c r="D220" s="14">
        <v>24</v>
      </c>
      <c r="E220" s="14">
        <v>16.7</v>
      </c>
      <c r="F220" s="14">
        <v>12.4</v>
      </c>
      <c r="G220" s="15">
        <v>296</v>
      </c>
      <c r="H220" s="15">
        <v>17</v>
      </c>
      <c r="I220" s="15">
        <v>89</v>
      </c>
      <c r="J220" s="15">
        <v>173</v>
      </c>
      <c r="K220" s="54">
        <v>2.11</v>
      </c>
      <c r="L220" s="54">
        <v>0.11</v>
      </c>
      <c r="M220" s="54">
        <v>1.66</v>
      </c>
      <c r="N220" s="54">
        <v>0.08</v>
      </c>
    </row>
    <row r="221" spans="1:225" s="32" customFormat="1" ht="12" customHeight="1" x14ac:dyDescent="0.25">
      <c r="A221" s="6">
        <v>312</v>
      </c>
      <c r="B221" s="21" t="s">
        <v>70</v>
      </c>
      <c r="C221" s="41">
        <v>180</v>
      </c>
      <c r="D221" s="14">
        <v>3.8</v>
      </c>
      <c r="E221" s="14">
        <v>6.3</v>
      </c>
      <c r="F221" s="14">
        <v>14.5</v>
      </c>
      <c r="G221" s="15">
        <v>130</v>
      </c>
      <c r="H221" s="15">
        <v>46</v>
      </c>
      <c r="I221" s="15">
        <v>33</v>
      </c>
      <c r="J221" s="15">
        <v>99</v>
      </c>
      <c r="K221" s="14">
        <v>1.18</v>
      </c>
      <c r="L221" s="14">
        <v>0.01</v>
      </c>
      <c r="M221" s="14">
        <v>0.36</v>
      </c>
      <c r="N221" s="14">
        <v>0.06</v>
      </c>
      <c r="HQ221" s="34"/>
    </row>
    <row r="222" spans="1:225" ht="12" customHeight="1" x14ac:dyDescent="0.25">
      <c r="A222" s="20" t="s">
        <v>76</v>
      </c>
      <c r="B222" s="21" t="s">
        <v>77</v>
      </c>
      <c r="C222" s="22" t="s">
        <v>23</v>
      </c>
      <c r="D222" s="23">
        <v>0.2</v>
      </c>
      <c r="E222" s="14">
        <v>0.1</v>
      </c>
      <c r="F222" s="14">
        <v>17</v>
      </c>
      <c r="G222" s="15">
        <v>69</v>
      </c>
      <c r="H222" s="15">
        <v>9</v>
      </c>
      <c r="I222" s="15">
        <v>3</v>
      </c>
      <c r="J222" s="15">
        <v>6</v>
      </c>
      <c r="K222" s="14">
        <v>0.1</v>
      </c>
      <c r="L222" s="14">
        <v>0.01</v>
      </c>
      <c r="M222" s="14">
        <v>15</v>
      </c>
      <c r="N222" s="14">
        <v>0</v>
      </c>
    </row>
    <row r="223" spans="1:225" ht="12" customHeight="1" x14ac:dyDescent="0.25">
      <c r="A223" s="6"/>
      <c r="B223" s="25" t="s">
        <v>35</v>
      </c>
      <c r="C223" s="19" t="s">
        <v>144</v>
      </c>
      <c r="D223" s="14">
        <v>4.2</v>
      </c>
      <c r="E223" s="14">
        <v>0.9</v>
      </c>
      <c r="F223" s="14">
        <v>27.3</v>
      </c>
      <c r="G223" s="15">
        <v>134</v>
      </c>
      <c r="H223" s="15">
        <v>32</v>
      </c>
      <c r="I223" s="15">
        <v>0</v>
      </c>
      <c r="J223" s="15">
        <v>0</v>
      </c>
      <c r="K223" s="14">
        <v>1.68</v>
      </c>
      <c r="L223" s="14">
        <v>0.19</v>
      </c>
      <c r="M223" s="14">
        <v>0</v>
      </c>
      <c r="N223" s="14">
        <v>0</v>
      </c>
    </row>
    <row r="224" spans="1:225" ht="12" customHeight="1" x14ac:dyDescent="0.25">
      <c r="A224" s="6"/>
      <c r="B224" s="35" t="s">
        <v>29</v>
      </c>
      <c r="C224" s="27"/>
      <c r="D224" s="28">
        <f t="shared" si="38"/>
        <v>34.4</v>
      </c>
      <c r="E224" s="28">
        <f t="shared" si="38"/>
        <v>29.599999999999998</v>
      </c>
      <c r="F224" s="28">
        <f t="shared" si="38"/>
        <v>81.400000000000006</v>
      </c>
      <c r="G224" s="29">
        <f t="shared" si="38"/>
        <v>729</v>
      </c>
      <c r="H224" s="29">
        <f t="shared" si="38"/>
        <v>141</v>
      </c>
      <c r="I224" s="29">
        <f t="shared" si="38"/>
        <v>144</v>
      </c>
      <c r="J224" s="29">
        <f t="shared" si="38"/>
        <v>324</v>
      </c>
      <c r="K224" s="28">
        <f t="shared" si="38"/>
        <v>6.0699999999999994</v>
      </c>
      <c r="L224" s="28">
        <f t="shared" si="38"/>
        <v>0.52</v>
      </c>
      <c r="M224" s="28">
        <f t="shared" si="38"/>
        <v>26.22</v>
      </c>
      <c r="N224" s="28">
        <f t="shared" si="38"/>
        <v>0.15</v>
      </c>
    </row>
    <row r="225" spans="1:14" ht="12" customHeight="1" x14ac:dyDescent="0.25">
      <c r="A225" s="6"/>
      <c r="B225" s="18" t="s">
        <v>37</v>
      </c>
      <c r="C225" s="19"/>
      <c r="D225" s="14"/>
      <c r="E225" s="14"/>
      <c r="F225" s="14"/>
      <c r="G225" s="15"/>
      <c r="H225" s="15"/>
      <c r="I225" s="15"/>
      <c r="J225" s="15"/>
      <c r="K225" s="14"/>
      <c r="L225" s="14"/>
      <c r="M225" s="14"/>
      <c r="N225" s="14"/>
    </row>
    <row r="226" spans="1:14" ht="12" customHeight="1" x14ac:dyDescent="0.25">
      <c r="A226" s="20" t="s">
        <v>38</v>
      </c>
      <c r="B226" s="21" t="s">
        <v>103</v>
      </c>
      <c r="C226" s="22" t="s">
        <v>40</v>
      </c>
      <c r="D226" s="14">
        <v>1.6</v>
      </c>
      <c r="E226" s="14">
        <v>0.4</v>
      </c>
      <c r="F226" s="14">
        <v>11.44</v>
      </c>
      <c r="G226" s="15">
        <v>56</v>
      </c>
      <c r="H226" s="15">
        <v>8</v>
      </c>
      <c r="I226" s="15">
        <v>0</v>
      </c>
      <c r="J226" s="15">
        <v>0</v>
      </c>
      <c r="K226" s="14">
        <v>0.4</v>
      </c>
      <c r="L226" s="14">
        <v>6.4000000000000001E-2</v>
      </c>
      <c r="M226" s="14">
        <v>0</v>
      </c>
      <c r="N226" s="14">
        <v>0</v>
      </c>
    </row>
    <row r="227" spans="1:14" ht="12" customHeight="1" x14ac:dyDescent="0.25">
      <c r="A227" s="6"/>
      <c r="B227" s="25" t="s">
        <v>157</v>
      </c>
      <c r="C227" s="19" t="s">
        <v>23</v>
      </c>
      <c r="D227" s="14">
        <v>2</v>
      </c>
      <c r="E227" s="14">
        <v>1</v>
      </c>
      <c r="F227" s="14">
        <v>22</v>
      </c>
      <c r="G227" s="15">
        <v>100</v>
      </c>
      <c r="H227" s="15">
        <v>0</v>
      </c>
      <c r="I227" s="15">
        <v>0</v>
      </c>
      <c r="J227" s="15">
        <v>0</v>
      </c>
      <c r="K227" s="14">
        <v>0</v>
      </c>
      <c r="L227" s="14">
        <v>0</v>
      </c>
      <c r="M227" s="14">
        <v>0</v>
      </c>
      <c r="N227" s="14">
        <v>0</v>
      </c>
    </row>
    <row r="228" spans="1:14" ht="12" customHeight="1" x14ac:dyDescent="0.25">
      <c r="A228" s="6"/>
      <c r="B228" s="35" t="s">
        <v>29</v>
      </c>
      <c r="C228" s="27"/>
      <c r="D228" s="28">
        <f>SUM(D226+D227)</f>
        <v>3.6</v>
      </c>
      <c r="E228" s="28">
        <f t="shared" ref="E228:N228" si="39">SUM(E226+E227)</f>
        <v>1.4</v>
      </c>
      <c r="F228" s="28">
        <f t="shared" si="39"/>
        <v>33.44</v>
      </c>
      <c r="G228" s="29">
        <f t="shared" si="39"/>
        <v>156</v>
      </c>
      <c r="H228" s="29">
        <f t="shared" si="39"/>
        <v>8</v>
      </c>
      <c r="I228" s="29">
        <f t="shared" si="39"/>
        <v>0</v>
      </c>
      <c r="J228" s="29">
        <f t="shared" si="39"/>
        <v>0</v>
      </c>
      <c r="K228" s="28">
        <f t="shared" si="39"/>
        <v>0.4</v>
      </c>
      <c r="L228" s="28">
        <f t="shared" si="39"/>
        <v>6.4000000000000001E-2</v>
      </c>
      <c r="M228" s="28">
        <f t="shared" si="39"/>
        <v>0</v>
      </c>
      <c r="N228" s="28">
        <f t="shared" si="39"/>
        <v>0</v>
      </c>
    </row>
    <row r="229" spans="1:14" ht="12" customHeight="1" x14ac:dyDescent="0.25">
      <c r="A229" s="6"/>
      <c r="B229" s="43" t="s">
        <v>43</v>
      </c>
      <c r="C229" s="38"/>
      <c r="D229" s="38">
        <f t="shared" ref="D229:N229" si="40">D217+D224+D228</f>
        <v>63.08</v>
      </c>
      <c r="E229" s="38">
        <f t="shared" si="40"/>
        <v>49.519999999999996</v>
      </c>
      <c r="F229" s="38">
        <f t="shared" si="40"/>
        <v>208.71200000000002</v>
      </c>
      <c r="G229" s="39">
        <f t="shared" si="40"/>
        <v>1529.8</v>
      </c>
      <c r="H229" s="39">
        <f t="shared" si="40"/>
        <v>213.4</v>
      </c>
      <c r="I229" s="39">
        <f t="shared" si="40"/>
        <v>178</v>
      </c>
      <c r="J229" s="39">
        <f t="shared" si="40"/>
        <v>441</v>
      </c>
      <c r="K229" s="38">
        <f t="shared" si="40"/>
        <v>12.700000000000001</v>
      </c>
      <c r="L229" s="38">
        <f t="shared" si="40"/>
        <v>1.1172</v>
      </c>
      <c r="M229" s="38">
        <f t="shared" si="40"/>
        <v>40.119999999999997</v>
      </c>
      <c r="N229" s="38">
        <f t="shared" si="40"/>
        <v>0.18</v>
      </c>
    </row>
    <row r="230" spans="1:14" ht="12" customHeight="1" x14ac:dyDescent="0.25">
      <c r="A230" s="6"/>
      <c r="B230" s="17" t="s">
        <v>105</v>
      </c>
      <c r="C230" s="38"/>
      <c r="D230" s="38"/>
      <c r="E230" s="38"/>
      <c r="F230" s="38"/>
      <c r="G230" s="39"/>
      <c r="H230" s="39"/>
      <c r="I230" s="39"/>
      <c r="J230" s="39"/>
      <c r="K230" s="38"/>
      <c r="L230" s="38"/>
      <c r="M230" s="38"/>
      <c r="N230" s="38"/>
    </row>
    <row r="231" spans="1:14" ht="12" customHeight="1" x14ac:dyDescent="0.25">
      <c r="A231" s="6"/>
      <c r="B231" s="18" t="s">
        <v>19</v>
      </c>
      <c r="C231" s="38"/>
      <c r="D231" s="38"/>
      <c r="E231" s="38"/>
      <c r="F231" s="38"/>
      <c r="G231" s="39"/>
      <c r="H231" s="39"/>
      <c r="I231" s="39"/>
      <c r="J231" s="39"/>
      <c r="K231" s="38"/>
      <c r="L231" s="38"/>
      <c r="M231" s="38"/>
      <c r="N231" s="38"/>
    </row>
    <row r="232" spans="1:14" ht="12" customHeight="1" x14ac:dyDescent="0.25">
      <c r="A232" s="20">
        <v>14</v>
      </c>
      <c r="B232" s="21" t="s">
        <v>45</v>
      </c>
      <c r="C232" s="22" t="s">
        <v>46</v>
      </c>
      <c r="D232" s="23">
        <v>0.1</v>
      </c>
      <c r="E232" s="23">
        <v>10.9</v>
      </c>
      <c r="F232" s="23">
        <v>0.1</v>
      </c>
      <c r="G232" s="24">
        <v>99</v>
      </c>
      <c r="H232" s="24">
        <v>3</v>
      </c>
      <c r="I232" s="24">
        <v>0</v>
      </c>
      <c r="J232" s="24">
        <v>5</v>
      </c>
      <c r="K232" s="23">
        <v>0</v>
      </c>
      <c r="L232" s="23">
        <v>0</v>
      </c>
      <c r="M232" s="23">
        <v>0</v>
      </c>
      <c r="N232" s="23">
        <v>0</v>
      </c>
    </row>
    <row r="233" spans="1:14" ht="12" customHeight="1" x14ac:dyDescent="0.25">
      <c r="A233" s="20">
        <v>15</v>
      </c>
      <c r="B233" s="21" t="s">
        <v>158</v>
      </c>
      <c r="C233" s="22" t="s">
        <v>46</v>
      </c>
      <c r="D233" s="23">
        <v>3.5</v>
      </c>
      <c r="E233" s="23">
        <v>4.4000000000000004</v>
      </c>
      <c r="F233" s="23">
        <v>0</v>
      </c>
      <c r="G233" s="24">
        <v>53</v>
      </c>
      <c r="H233" s="24">
        <v>150</v>
      </c>
      <c r="I233" s="24">
        <v>8</v>
      </c>
      <c r="J233" s="24">
        <v>90</v>
      </c>
      <c r="K233" s="23">
        <v>0.15</v>
      </c>
      <c r="L233" s="23">
        <v>0.01</v>
      </c>
      <c r="M233" s="23">
        <v>0.12</v>
      </c>
      <c r="N233" s="23">
        <v>0.05</v>
      </c>
    </row>
    <row r="234" spans="1:14" ht="12" customHeight="1" x14ac:dyDescent="0.25">
      <c r="A234" s="6">
        <v>295</v>
      </c>
      <c r="B234" s="40" t="s">
        <v>52</v>
      </c>
      <c r="C234" s="19" t="s">
        <v>40</v>
      </c>
      <c r="D234" s="14">
        <v>20.2</v>
      </c>
      <c r="E234" s="14">
        <v>8.9700000000000006</v>
      </c>
      <c r="F234" s="14">
        <v>16.8</v>
      </c>
      <c r="G234" s="15">
        <v>229</v>
      </c>
      <c r="H234" s="15">
        <v>42</v>
      </c>
      <c r="I234" s="15">
        <v>72</v>
      </c>
      <c r="J234" s="15">
        <v>151</v>
      </c>
      <c r="K234" s="14">
        <v>1.8</v>
      </c>
      <c r="L234" s="14">
        <v>0.2</v>
      </c>
      <c r="M234" s="14">
        <v>1.3</v>
      </c>
      <c r="N234" s="14">
        <v>0.06</v>
      </c>
    </row>
    <row r="235" spans="1:14" ht="12" customHeight="1" x14ac:dyDescent="0.25">
      <c r="A235" s="6">
        <v>302</v>
      </c>
      <c r="B235" s="21" t="s">
        <v>81</v>
      </c>
      <c r="C235" s="41">
        <v>180</v>
      </c>
      <c r="D235" s="14">
        <v>10.199999999999999</v>
      </c>
      <c r="E235" s="14">
        <v>8.8000000000000007</v>
      </c>
      <c r="F235" s="14">
        <v>44.1</v>
      </c>
      <c r="G235" s="15">
        <v>296</v>
      </c>
      <c r="H235" s="15">
        <v>18</v>
      </c>
      <c r="I235" s="15">
        <v>161</v>
      </c>
      <c r="J235" s="15">
        <v>242</v>
      </c>
      <c r="K235" s="14">
        <v>5.4</v>
      </c>
      <c r="L235" s="14">
        <v>0.25</v>
      </c>
      <c r="M235" s="14">
        <v>0</v>
      </c>
      <c r="N235" s="14">
        <v>0.03</v>
      </c>
    </row>
    <row r="236" spans="1:14" ht="12" customHeight="1" x14ac:dyDescent="0.25">
      <c r="A236" s="20">
        <v>377</v>
      </c>
      <c r="B236" s="21" t="s">
        <v>41</v>
      </c>
      <c r="C236" s="22" t="s">
        <v>42</v>
      </c>
      <c r="D236" s="14">
        <v>0.3</v>
      </c>
      <c r="E236" s="14">
        <v>0.1</v>
      </c>
      <c r="F236" s="14">
        <v>5.2</v>
      </c>
      <c r="G236" s="15">
        <v>23</v>
      </c>
      <c r="H236" s="15">
        <v>8</v>
      </c>
      <c r="I236" s="15">
        <v>5</v>
      </c>
      <c r="J236" s="15">
        <v>10</v>
      </c>
      <c r="K236" s="14">
        <v>0.88</v>
      </c>
      <c r="L236" s="14">
        <v>0</v>
      </c>
      <c r="M236" s="14">
        <v>2.9</v>
      </c>
      <c r="N236" s="14">
        <v>0</v>
      </c>
    </row>
    <row r="237" spans="1:14" ht="12" customHeight="1" x14ac:dyDescent="0.25">
      <c r="A237" s="6"/>
      <c r="B237" s="25" t="s">
        <v>27</v>
      </c>
      <c r="C237" s="19" t="s">
        <v>83</v>
      </c>
      <c r="D237" s="14">
        <v>2</v>
      </c>
      <c r="E237" s="14">
        <v>0.5</v>
      </c>
      <c r="F237" s="14">
        <v>14.3</v>
      </c>
      <c r="G237" s="15">
        <v>70</v>
      </c>
      <c r="H237" s="15">
        <v>10</v>
      </c>
      <c r="I237" s="15">
        <v>0</v>
      </c>
      <c r="J237" s="15">
        <v>0</v>
      </c>
      <c r="K237" s="14">
        <v>0.5</v>
      </c>
      <c r="L237" s="14">
        <v>0.1</v>
      </c>
      <c r="M237" s="14">
        <v>0</v>
      </c>
      <c r="N237" s="14">
        <v>0</v>
      </c>
    </row>
    <row r="238" spans="1:14" ht="12" customHeight="1" x14ac:dyDescent="0.25">
      <c r="A238" s="6"/>
      <c r="B238" s="35" t="s">
        <v>29</v>
      </c>
      <c r="C238" s="49"/>
      <c r="D238" s="48">
        <f t="shared" ref="D238:N246" si="41">SUM(D232:D237)</f>
        <v>36.299999999999997</v>
      </c>
      <c r="E238" s="48">
        <f t="shared" si="41"/>
        <v>33.670000000000009</v>
      </c>
      <c r="F238" s="48">
        <f t="shared" si="41"/>
        <v>80.5</v>
      </c>
      <c r="G238" s="44">
        <f t="shared" si="41"/>
        <v>770</v>
      </c>
      <c r="H238" s="44">
        <f t="shared" si="41"/>
        <v>231</v>
      </c>
      <c r="I238" s="44">
        <f t="shared" si="41"/>
        <v>246</v>
      </c>
      <c r="J238" s="44">
        <f t="shared" si="41"/>
        <v>498</v>
      </c>
      <c r="K238" s="48">
        <f t="shared" si="41"/>
        <v>8.73</v>
      </c>
      <c r="L238" s="48">
        <f t="shared" si="41"/>
        <v>0.56000000000000005</v>
      </c>
      <c r="M238" s="48">
        <f t="shared" si="41"/>
        <v>4.32</v>
      </c>
      <c r="N238" s="48">
        <f t="shared" si="41"/>
        <v>0.14000000000000001</v>
      </c>
    </row>
    <row r="239" spans="1:14" ht="12" customHeight="1" x14ac:dyDescent="0.25">
      <c r="A239" s="6"/>
      <c r="B239" s="18" t="s">
        <v>30</v>
      </c>
      <c r="C239" s="38"/>
      <c r="D239" s="38"/>
      <c r="E239" s="38"/>
      <c r="F239" s="38"/>
      <c r="G239" s="39"/>
      <c r="H239" s="39"/>
      <c r="I239" s="39"/>
      <c r="J239" s="39"/>
      <c r="K239" s="38"/>
      <c r="L239" s="38"/>
      <c r="M239" s="38"/>
      <c r="N239" s="38"/>
    </row>
    <row r="240" spans="1:14" ht="12" customHeight="1" x14ac:dyDescent="0.25">
      <c r="A240" s="6">
        <v>88</v>
      </c>
      <c r="B240" s="21" t="s">
        <v>124</v>
      </c>
      <c r="C240" s="22" t="s">
        <v>32</v>
      </c>
      <c r="D240" s="23">
        <v>1.7</v>
      </c>
      <c r="E240" s="23">
        <v>5</v>
      </c>
      <c r="F240" s="23">
        <v>7.8</v>
      </c>
      <c r="G240" s="15">
        <v>83</v>
      </c>
      <c r="H240" s="15">
        <v>34</v>
      </c>
      <c r="I240" s="15">
        <v>19</v>
      </c>
      <c r="J240" s="15">
        <v>47</v>
      </c>
      <c r="K240" s="14">
        <v>0.8</v>
      </c>
      <c r="L240" s="14">
        <v>0.2</v>
      </c>
      <c r="M240" s="14">
        <v>19</v>
      </c>
      <c r="N240" s="14">
        <v>0</v>
      </c>
    </row>
    <row r="241" spans="1:224" ht="12" customHeight="1" x14ac:dyDescent="0.25">
      <c r="A241" s="6">
        <v>285</v>
      </c>
      <c r="B241" s="21" t="s">
        <v>159</v>
      </c>
      <c r="C241" s="22" t="s">
        <v>23</v>
      </c>
      <c r="D241" s="23">
        <v>21</v>
      </c>
      <c r="E241" s="23">
        <v>17.600000000000001</v>
      </c>
      <c r="F241" s="23">
        <v>39.299999999999997</v>
      </c>
      <c r="G241" s="15">
        <v>399</v>
      </c>
      <c r="H241" s="15">
        <v>22</v>
      </c>
      <c r="I241" s="15">
        <v>23</v>
      </c>
      <c r="J241" s="15">
        <v>131</v>
      </c>
      <c r="K241" s="14">
        <v>1.9</v>
      </c>
      <c r="L241" s="14">
        <v>0.2</v>
      </c>
      <c r="M241" s="14">
        <v>0.4</v>
      </c>
      <c r="N241" s="14">
        <v>1.7000000000000001E-2</v>
      </c>
    </row>
    <row r="242" spans="1:224" ht="12" customHeight="1" x14ac:dyDescent="0.25">
      <c r="A242" s="6">
        <v>71</v>
      </c>
      <c r="B242" s="21" t="s">
        <v>160</v>
      </c>
      <c r="C242" s="41">
        <v>20</v>
      </c>
      <c r="D242" s="14">
        <v>0.22</v>
      </c>
      <c r="E242" s="14">
        <v>0.04</v>
      </c>
      <c r="F242" s="14">
        <v>0.76</v>
      </c>
      <c r="G242" s="15">
        <v>4</v>
      </c>
      <c r="H242" s="15">
        <v>3</v>
      </c>
      <c r="I242" s="15">
        <v>4</v>
      </c>
      <c r="J242" s="15">
        <v>5</v>
      </c>
      <c r="K242" s="14">
        <v>0.18</v>
      </c>
      <c r="L242" s="14">
        <v>0.01</v>
      </c>
      <c r="M242" s="14">
        <v>5</v>
      </c>
      <c r="N242" s="14">
        <v>0</v>
      </c>
    </row>
    <row r="243" spans="1:224" ht="12" customHeight="1" x14ac:dyDescent="0.25">
      <c r="A243" s="20">
        <v>338</v>
      </c>
      <c r="B243" s="21" t="s">
        <v>161</v>
      </c>
      <c r="C243" s="22" t="s">
        <v>25</v>
      </c>
      <c r="D243" s="23">
        <v>0.4</v>
      </c>
      <c r="E243" s="14">
        <v>0.4</v>
      </c>
      <c r="F243" s="14">
        <v>10.8</v>
      </c>
      <c r="G243" s="15">
        <v>49</v>
      </c>
      <c r="H243" s="15">
        <v>18</v>
      </c>
      <c r="I243" s="15">
        <v>10</v>
      </c>
      <c r="J243" s="15">
        <v>12</v>
      </c>
      <c r="K243" s="14">
        <v>2.4</v>
      </c>
      <c r="L243" s="14">
        <v>0</v>
      </c>
      <c r="M243" s="14">
        <v>11</v>
      </c>
      <c r="N243" s="14">
        <v>0</v>
      </c>
    </row>
    <row r="244" spans="1:224" ht="12" customHeight="1" x14ac:dyDescent="0.25">
      <c r="A244" s="20">
        <v>348</v>
      </c>
      <c r="B244" s="36" t="s">
        <v>71</v>
      </c>
      <c r="C244" s="22" t="s">
        <v>23</v>
      </c>
      <c r="D244" s="14">
        <v>1.1000000000000001</v>
      </c>
      <c r="E244" s="14">
        <v>0</v>
      </c>
      <c r="F244" s="14">
        <v>13.2</v>
      </c>
      <c r="G244" s="15">
        <v>86</v>
      </c>
      <c r="H244" s="15">
        <v>33</v>
      </c>
      <c r="I244" s="15">
        <v>21</v>
      </c>
      <c r="J244" s="15">
        <v>29</v>
      </c>
      <c r="K244" s="14">
        <v>0.7</v>
      </c>
      <c r="L244" s="14">
        <v>0</v>
      </c>
      <c r="M244" s="14">
        <v>0.9</v>
      </c>
      <c r="N244" s="14">
        <v>0</v>
      </c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  <c r="AB244" s="5"/>
      <c r="AC244" s="5"/>
      <c r="AD244" s="5"/>
      <c r="AE244" s="5"/>
      <c r="AF244" s="5"/>
      <c r="AG244" s="5"/>
      <c r="AH244" s="5"/>
      <c r="AI244" s="5"/>
      <c r="AJ244" s="5"/>
      <c r="AK244" s="5"/>
      <c r="AL244" s="5"/>
      <c r="AM244" s="5"/>
      <c r="AN244" s="5"/>
      <c r="AO244" s="5"/>
      <c r="AP244" s="5"/>
      <c r="AQ244" s="5"/>
      <c r="AR244" s="5"/>
      <c r="AS244" s="5"/>
      <c r="AT244" s="5"/>
      <c r="AU244" s="5"/>
      <c r="AV244" s="5"/>
      <c r="AW244" s="5"/>
      <c r="AX244" s="5"/>
      <c r="AY244" s="5"/>
      <c r="AZ244" s="5"/>
      <c r="BA244" s="5"/>
      <c r="BB244" s="5"/>
      <c r="BC244" s="5"/>
      <c r="BD244" s="5"/>
      <c r="BE244" s="5"/>
      <c r="BF244" s="5"/>
      <c r="BG244" s="5"/>
      <c r="BH244" s="5"/>
      <c r="BI244" s="5"/>
      <c r="BJ244" s="5"/>
      <c r="BK244" s="5"/>
      <c r="BL244" s="5"/>
      <c r="BM244" s="5"/>
      <c r="BN244" s="5"/>
      <c r="BO244" s="5"/>
      <c r="BP244" s="5"/>
      <c r="BQ244" s="5"/>
      <c r="BR244" s="5"/>
      <c r="BS244" s="5"/>
      <c r="BT244" s="5"/>
      <c r="BU244" s="5"/>
      <c r="BV244" s="5"/>
      <c r="BW244" s="5"/>
      <c r="BX244" s="5"/>
      <c r="BY244" s="5"/>
      <c r="BZ244" s="5"/>
      <c r="CA244" s="5"/>
      <c r="CB244" s="5"/>
      <c r="CC244" s="5"/>
      <c r="CD244" s="5"/>
      <c r="CE244" s="5"/>
      <c r="CF244" s="5"/>
      <c r="CG244" s="5"/>
      <c r="CH244" s="5"/>
      <c r="CI244" s="5"/>
      <c r="CJ244" s="5"/>
      <c r="CK244" s="5"/>
      <c r="CL244" s="5"/>
      <c r="CM244" s="5"/>
      <c r="CN244" s="5"/>
      <c r="CO244" s="5"/>
      <c r="CP244" s="5"/>
      <c r="CQ244" s="5"/>
      <c r="CR244" s="5"/>
      <c r="CS244" s="5"/>
      <c r="CT244" s="5"/>
      <c r="CU244" s="5"/>
      <c r="CV244" s="5"/>
      <c r="CW244" s="5"/>
      <c r="CX244" s="5"/>
      <c r="CY244" s="5"/>
      <c r="CZ244" s="5"/>
      <c r="DA244" s="5"/>
      <c r="DB244" s="5"/>
      <c r="DC244" s="5"/>
      <c r="DD244" s="5"/>
      <c r="DE244" s="5"/>
      <c r="DF244" s="5"/>
      <c r="DG244" s="5"/>
      <c r="DH244" s="5"/>
      <c r="DI244" s="5"/>
      <c r="DJ244" s="5"/>
      <c r="DK244" s="5"/>
      <c r="DL244" s="5"/>
      <c r="DM244" s="5"/>
      <c r="DN244" s="5"/>
      <c r="DO244" s="5"/>
      <c r="DP244" s="5"/>
      <c r="DQ244" s="5"/>
      <c r="DR244" s="5"/>
      <c r="DS244" s="5"/>
      <c r="DT244" s="5"/>
      <c r="DU244" s="5"/>
      <c r="DV244" s="5"/>
      <c r="DW244" s="5"/>
      <c r="DX244" s="5"/>
      <c r="DY244" s="5"/>
      <c r="DZ244" s="5"/>
      <c r="EA244" s="5"/>
      <c r="EB244" s="5"/>
      <c r="EC244" s="5"/>
      <c r="ED244" s="5"/>
      <c r="EE244" s="5"/>
      <c r="EF244" s="5"/>
      <c r="EG244" s="5"/>
      <c r="EH244" s="5"/>
      <c r="EI244" s="5"/>
      <c r="EJ244" s="5"/>
      <c r="EK244" s="5"/>
      <c r="EL244" s="5"/>
      <c r="EM244" s="5"/>
      <c r="EN244" s="5"/>
      <c r="EO244" s="5"/>
      <c r="EP244" s="5"/>
      <c r="EQ244" s="5"/>
      <c r="ER244" s="5"/>
      <c r="ES244" s="5"/>
      <c r="ET244" s="5"/>
      <c r="EU244" s="5"/>
      <c r="EV244" s="5"/>
      <c r="EW244" s="5"/>
      <c r="EX244" s="5"/>
      <c r="EY244" s="5"/>
      <c r="EZ244" s="5"/>
      <c r="FA244" s="5"/>
      <c r="FB244" s="5"/>
      <c r="FC244" s="5"/>
      <c r="FD244" s="5"/>
      <c r="FE244" s="5"/>
      <c r="FF244" s="5"/>
      <c r="FG244" s="5"/>
      <c r="FH244" s="5"/>
      <c r="FI244" s="5"/>
      <c r="FJ244" s="5"/>
      <c r="FK244" s="5"/>
      <c r="FL244" s="5"/>
      <c r="FM244" s="5"/>
      <c r="FN244" s="5"/>
      <c r="FO244" s="5"/>
      <c r="FP244" s="5"/>
      <c r="FQ244" s="5"/>
      <c r="FR244" s="5"/>
      <c r="FS244" s="5"/>
      <c r="FT244" s="5"/>
      <c r="FU244" s="5"/>
      <c r="FV244" s="5"/>
      <c r="FW244" s="5"/>
      <c r="FX244" s="5"/>
      <c r="FY244" s="5"/>
      <c r="FZ244" s="5"/>
      <c r="GA244" s="5"/>
      <c r="GB244" s="5"/>
      <c r="GC244" s="5"/>
      <c r="GD244" s="5"/>
      <c r="GE244" s="5"/>
      <c r="GF244" s="5"/>
      <c r="GG244" s="5"/>
      <c r="GH244" s="5"/>
      <c r="GI244" s="5"/>
      <c r="GJ244" s="5"/>
      <c r="GK244" s="5"/>
      <c r="GL244" s="5"/>
      <c r="GM244" s="5"/>
      <c r="GN244" s="5"/>
      <c r="GO244" s="5"/>
      <c r="GP244" s="5"/>
      <c r="GQ244" s="5"/>
      <c r="GR244" s="5"/>
      <c r="GS244" s="5"/>
      <c r="GT244" s="5"/>
      <c r="GU244" s="5"/>
      <c r="GV244" s="5"/>
      <c r="GW244" s="5"/>
      <c r="GX244" s="5"/>
      <c r="GY244" s="5"/>
      <c r="GZ244" s="5"/>
      <c r="HA244" s="5"/>
      <c r="HB244" s="5"/>
      <c r="HC244" s="5"/>
      <c r="HD244" s="5"/>
      <c r="HE244" s="5"/>
      <c r="HF244" s="5"/>
      <c r="HG244" s="5"/>
      <c r="HH244" s="5"/>
      <c r="HI244" s="5"/>
      <c r="HJ244" s="5"/>
      <c r="HK244" s="5"/>
      <c r="HL244" s="5"/>
      <c r="HM244" s="5"/>
      <c r="HN244" s="5"/>
      <c r="HO244" s="5"/>
      <c r="HP244" s="5"/>
    </row>
    <row r="245" spans="1:224" ht="12" customHeight="1" x14ac:dyDescent="0.25">
      <c r="A245" s="6"/>
      <c r="B245" s="25" t="s">
        <v>35</v>
      </c>
      <c r="C245" s="19" t="s">
        <v>162</v>
      </c>
      <c r="D245" s="14">
        <v>3.2399999999999998</v>
      </c>
      <c r="E245" s="14">
        <v>0.66</v>
      </c>
      <c r="F245" s="14">
        <v>21.096</v>
      </c>
      <c r="G245" s="15">
        <v>103.4</v>
      </c>
      <c r="H245" s="15">
        <v>25.2</v>
      </c>
      <c r="I245" s="15">
        <v>0</v>
      </c>
      <c r="J245" s="15">
        <v>0</v>
      </c>
      <c r="K245" s="14">
        <v>1.3399999999999999</v>
      </c>
      <c r="L245" s="14">
        <v>0.14760000000000001</v>
      </c>
      <c r="M245" s="14">
        <v>0</v>
      </c>
      <c r="N245" s="14">
        <v>0</v>
      </c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  <c r="AB245" s="5"/>
      <c r="AC245" s="5"/>
      <c r="AD245" s="5"/>
      <c r="AE245" s="5"/>
      <c r="AF245" s="5"/>
      <c r="AG245" s="5"/>
      <c r="AH245" s="5"/>
      <c r="AI245" s="5"/>
      <c r="AJ245" s="5"/>
      <c r="AK245" s="5"/>
      <c r="AL245" s="5"/>
      <c r="AM245" s="5"/>
      <c r="AN245" s="5"/>
      <c r="AO245" s="5"/>
      <c r="AP245" s="5"/>
      <c r="AQ245" s="5"/>
      <c r="AR245" s="5"/>
      <c r="AS245" s="5"/>
      <c r="AT245" s="5"/>
      <c r="AU245" s="5"/>
      <c r="AV245" s="5"/>
      <c r="AW245" s="5"/>
      <c r="AX245" s="5"/>
      <c r="AY245" s="5"/>
      <c r="AZ245" s="5"/>
      <c r="BA245" s="5"/>
      <c r="BB245" s="5"/>
      <c r="BC245" s="5"/>
      <c r="BD245" s="5"/>
      <c r="BE245" s="5"/>
      <c r="BF245" s="5"/>
      <c r="BG245" s="5"/>
      <c r="BH245" s="5"/>
      <c r="BI245" s="5"/>
      <c r="BJ245" s="5"/>
      <c r="BK245" s="5"/>
      <c r="BL245" s="5"/>
      <c r="BM245" s="5"/>
      <c r="BN245" s="5"/>
      <c r="BO245" s="5"/>
      <c r="BP245" s="5"/>
      <c r="BQ245" s="5"/>
      <c r="BR245" s="5"/>
      <c r="BS245" s="5"/>
      <c r="BT245" s="5"/>
      <c r="BU245" s="5"/>
      <c r="BV245" s="5"/>
      <c r="BW245" s="5"/>
      <c r="BX245" s="5"/>
      <c r="BY245" s="5"/>
      <c r="BZ245" s="5"/>
      <c r="CA245" s="5"/>
      <c r="CB245" s="5"/>
      <c r="CC245" s="5"/>
      <c r="CD245" s="5"/>
      <c r="CE245" s="5"/>
      <c r="CF245" s="5"/>
      <c r="CG245" s="5"/>
      <c r="CH245" s="5"/>
      <c r="CI245" s="5"/>
      <c r="CJ245" s="5"/>
      <c r="CK245" s="5"/>
      <c r="CL245" s="5"/>
      <c r="CM245" s="5"/>
      <c r="CN245" s="5"/>
      <c r="CO245" s="5"/>
      <c r="CP245" s="5"/>
      <c r="CQ245" s="5"/>
      <c r="CR245" s="5"/>
      <c r="CS245" s="5"/>
      <c r="CT245" s="5"/>
      <c r="CU245" s="5"/>
      <c r="CV245" s="5"/>
      <c r="CW245" s="5"/>
      <c r="CX245" s="5"/>
      <c r="CY245" s="5"/>
      <c r="CZ245" s="5"/>
      <c r="DA245" s="5"/>
      <c r="DB245" s="5"/>
      <c r="DC245" s="5"/>
      <c r="DD245" s="5"/>
      <c r="DE245" s="5"/>
      <c r="DF245" s="5"/>
      <c r="DG245" s="5"/>
      <c r="DH245" s="5"/>
      <c r="DI245" s="5"/>
      <c r="DJ245" s="5"/>
      <c r="DK245" s="5"/>
      <c r="DL245" s="5"/>
      <c r="DM245" s="5"/>
      <c r="DN245" s="5"/>
      <c r="DO245" s="5"/>
      <c r="DP245" s="5"/>
      <c r="DQ245" s="5"/>
      <c r="DR245" s="5"/>
      <c r="DS245" s="5"/>
      <c r="DT245" s="5"/>
      <c r="DU245" s="5"/>
      <c r="DV245" s="5"/>
      <c r="DW245" s="5"/>
      <c r="DX245" s="5"/>
      <c r="DY245" s="5"/>
      <c r="DZ245" s="5"/>
      <c r="EA245" s="5"/>
      <c r="EB245" s="5"/>
      <c r="EC245" s="5"/>
      <c r="ED245" s="5"/>
      <c r="EE245" s="5"/>
      <c r="EF245" s="5"/>
      <c r="EG245" s="5"/>
      <c r="EH245" s="5"/>
      <c r="EI245" s="5"/>
      <c r="EJ245" s="5"/>
      <c r="EK245" s="5"/>
      <c r="EL245" s="5"/>
      <c r="EM245" s="5"/>
      <c r="EN245" s="5"/>
      <c r="EO245" s="5"/>
      <c r="EP245" s="5"/>
      <c r="EQ245" s="5"/>
      <c r="ER245" s="5"/>
      <c r="ES245" s="5"/>
      <c r="ET245" s="5"/>
      <c r="EU245" s="5"/>
      <c r="EV245" s="5"/>
      <c r="EW245" s="5"/>
      <c r="EX245" s="5"/>
      <c r="EY245" s="5"/>
      <c r="EZ245" s="5"/>
      <c r="FA245" s="5"/>
      <c r="FB245" s="5"/>
      <c r="FC245" s="5"/>
      <c r="FD245" s="5"/>
      <c r="FE245" s="5"/>
      <c r="FF245" s="5"/>
      <c r="FG245" s="5"/>
      <c r="FH245" s="5"/>
      <c r="FI245" s="5"/>
      <c r="FJ245" s="5"/>
      <c r="FK245" s="5"/>
      <c r="FL245" s="5"/>
      <c r="FM245" s="5"/>
      <c r="FN245" s="5"/>
      <c r="FO245" s="5"/>
      <c r="FP245" s="5"/>
      <c r="FQ245" s="5"/>
      <c r="FR245" s="5"/>
      <c r="FS245" s="5"/>
      <c r="FT245" s="5"/>
      <c r="FU245" s="5"/>
      <c r="FV245" s="5"/>
      <c r="FW245" s="5"/>
      <c r="FX245" s="5"/>
      <c r="FY245" s="5"/>
      <c r="FZ245" s="5"/>
      <c r="GA245" s="5"/>
      <c r="GB245" s="5"/>
      <c r="GC245" s="5"/>
      <c r="GD245" s="5"/>
      <c r="GE245" s="5"/>
      <c r="GF245" s="5"/>
      <c r="GG245" s="5"/>
      <c r="GH245" s="5"/>
      <c r="GI245" s="5"/>
      <c r="GJ245" s="5"/>
      <c r="GK245" s="5"/>
      <c r="GL245" s="5"/>
      <c r="GM245" s="5"/>
      <c r="GN245" s="5"/>
      <c r="GO245" s="5"/>
      <c r="GP245" s="5"/>
      <c r="GQ245" s="5"/>
      <c r="GR245" s="5"/>
      <c r="GS245" s="5"/>
      <c r="GT245" s="5"/>
      <c r="GU245" s="5"/>
      <c r="GV245" s="5"/>
      <c r="GW245" s="5"/>
      <c r="GX245" s="5"/>
      <c r="GY245" s="5"/>
      <c r="GZ245" s="5"/>
      <c r="HA245" s="5"/>
      <c r="HB245" s="5"/>
      <c r="HC245" s="5"/>
      <c r="HD245" s="5"/>
      <c r="HE245" s="5"/>
      <c r="HF245" s="5"/>
      <c r="HG245" s="5"/>
      <c r="HH245" s="5"/>
      <c r="HI245" s="5"/>
      <c r="HJ245" s="5"/>
      <c r="HK245" s="5"/>
      <c r="HL245" s="5"/>
      <c r="HM245" s="5"/>
      <c r="HN245" s="5"/>
      <c r="HO245" s="5"/>
      <c r="HP245" s="5"/>
    </row>
    <row r="246" spans="1:224" ht="12" customHeight="1" x14ac:dyDescent="0.25">
      <c r="A246" s="6"/>
      <c r="B246" s="35" t="s">
        <v>29</v>
      </c>
      <c r="C246" s="49"/>
      <c r="D246" s="48">
        <f t="shared" si="41"/>
        <v>27.659999999999997</v>
      </c>
      <c r="E246" s="48">
        <f t="shared" si="41"/>
        <v>23.7</v>
      </c>
      <c r="F246" s="48">
        <f t="shared" si="41"/>
        <v>92.956000000000003</v>
      </c>
      <c r="G246" s="44">
        <f t="shared" si="41"/>
        <v>724.4</v>
      </c>
      <c r="H246" s="44">
        <f t="shared" si="41"/>
        <v>135.19999999999999</v>
      </c>
      <c r="I246" s="44">
        <f t="shared" si="41"/>
        <v>77</v>
      </c>
      <c r="J246" s="44">
        <f t="shared" si="41"/>
        <v>224</v>
      </c>
      <c r="K246" s="48">
        <f t="shared" si="41"/>
        <v>7.32</v>
      </c>
      <c r="L246" s="48">
        <f t="shared" si="41"/>
        <v>0.5576000000000001</v>
      </c>
      <c r="M246" s="48">
        <f t="shared" si="41"/>
        <v>36.299999999999997</v>
      </c>
      <c r="N246" s="48">
        <f t="shared" si="41"/>
        <v>1.7000000000000001E-2</v>
      </c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  <c r="AB246" s="5"/>
      <c r="AC246" s="5"/>
      <c r="AD246" s="5"/>
      <c r="AE246" s="5"/>
      <c r="AF246" s="5"/>
      <c r="AG246" s="5"/>
      <c r="AH246" s="5"/>
      <c r="AI246" s="5"/>
      <c r="AJ246" s="5"/>
      <c r="AK246" s="5"/>
      <c r="AL246" s="5"/>
      <c r="AM246" s="5"/>
      <c r="AN246" s="5"/>
      <c r="AO246" s="5"/>
      <c r="AP246" s="5"/>
      <c r="AQ246" s="5"/>
      <c r="AR246" s="5"/>
      <c r="AS246" s="5"/>
      <c r="AT246" s="5"/>
      <c r="AU246" s="5"/>
      <c r="AV246" s="5"/>
      <c r="AW246" s="5"/>
      <c r="AX246" s="5"/>
      <c r="AY246" s="5"/>
      <c r="AZ246" s="5"/>
      <c r="BA246" s="5"/>
      <c r="BB246" s="5"/>
      <c r="BC246" s="5"/>
      <c r="BD246" s="5"/>
      <c r="BE246" s="5"/>
      <c r="BF246" s="5"/>
      <c r="BG246" s="5"/>
      <c r="BH246" s="5"/>
      <c r="BI246" s="5"/>
      <c r="BJ246" s="5"/>
      <c r="BK246" s="5"/>
      <c r="BL246" s="5"/>
      <c r="BM246" s="5"/>
      <c r="BN246" s="5"/>
      <c r="BO246" s="5"/>
      <c r="BP246" s="5"/>
      <c r="BQ246" s="5"/>
      <c r="BR246" s="5"/>
      <c r="BS246" s="5"/>
      <c r="BT246" s="5"/>
      <c r="BU246" s="5"/>
      <c r="BV246" s="5"/>
      <c r="BW246" s="5"/>
      <c r="BX246" s="5"/>
      <c r="BY246" s="5"/>
      <c r="BZ246" s="5"/>
      <c r="CA246" s="5"/>
      <c r="CB246" s="5"/>
      <c r="CC246" s="5"/>
      <c r="CD246" s="5"/>
      <c r="CE246" s="5"/>
      <c r="CF246" s="5"/>
      <c r="CG246" s="5"/>
      <c r="CH246" s="5"/>
      <c r="CI246" s="5"/>
      <c r="CJ246" s="5"/>
      <c r="CK246" s="5"/>
      <c r="CL246" s="5"/>
      <c r="CM246" s="5"/>
      <c r="CN246" s="5"/>
      <c r="CO246" s="5"/>
      <c r="CP246" s="5"/>
      <c r="CQ246" s="5"/>
      <c r="CR246" s="5"/>
      <c r="CS246" s="5"/>
      <c r="CT246" s="5"/>
      <c r="CU246" s="5"/>
      <c r="CV246" s="5"/>
      <c r="CW246" s="5"/>
      <c r="CX246" s="5"/>
      <c r="CY246" s="5"/>
      <c r="CZ246" s="5"/>
      <c r="DA246" s="5"/>
      <c r="DB246" s="5"/>
      <c r="DC246" s="5"/>
      <c r="DD246" s="5"/>
      <c r="DE246" s="5"/>
      <c r="DF246" s="5"/>
      <c r="DG246" s="5"/>
      <c r="DH246" s="5"/>
      <c r="DI246" s="5"/>
      <c r="DJ246" s="5"/>
      <c r="DK246" s="5"/>
      <c r="DL246" s="5"/>
      <c r="DM246" s="5"/>
      <c r="DN246" s="5"/>
      <c r="DO246" s="5"/>
      <c r="DP246" s="5"/>
      <c r="DQ246" s="5"/>
      <c r="DR246" s="5"/>
      <c r="DS246" s="5"/>
      <c r="DT246" s="5"/>
      <c r="DU246" s="5"/>
      <c r="DV246" s="5"/>
      <c r="DW246" s="5"/>
      <c r="DX246" s="5"/>
      <c r="DY246" s="5"/>
      <c r="DZ246" s="5"/>
      <c r="EA246" s="5"/>
      <c r="EB246" s="5"/>
      <c r="EC246" s="5"/>
      <c r="ED246" s="5"/>
      <c r="EE246" s="5"/>
      <c r="EF246" s="5"/>
      <c r="EG246" s="5"/>
      <c r="EH246" s="5"/>
      <c r="EI246" s="5"/>
      <c r="EJ246" s="5"/>
      <c r="EK246" s="5"/>
      <c r="EL246" s="5"/>
      <c r="EM246" s="5"/>
      <c r="EN246" s="5"/>
      <c r="EO246" s="5"/>
      <c r="EP246" s="5"/>
      <c r="EQ246" s="5"/>
      <c r="ER246" s="5"/>
      <c r="ES246" s="5"/>
      <c r="ET246" s="5"/>
      <c r="EU246" s="5"/>
      <c r="EV246" s="5"/>
      <c r="EW246" s="5"/>
      <c r="EX246" s="5"/>
      <c r="EY246" s="5"/>
      <c r="EZ246" s="5"/>
      <c r="FA246" s="5"/>
      <c r="FB246" s="5"/>
      <c r="FC246" s="5"/>
      <c r="FD246" s="5"/>
      <c r="FE246" s="5"/>
      <c r="FF246" s="5"/>
      <c r="FG246" s="5"/>
      <c r="FH246" s="5"/>
      <c r="FI246" s="5"/>
      <c r="FJ246" s="5"/>
      <c r="FK246" s="5"/>
      <c r="FL246" s="5"/>
      <c r="FM246" s="5"/>
      <c r="FN246" s="5"/>
      <c r="FO246" s="5"/>
      <c r="FP246" s="5"/>
      <c r="FQ246" s="5"/>
      <c r="FR246" s="5"/>
      <c r="FS246" s="5"/>
      <c r="FT246" s="5"/>
      <c r="FU246" s="5"/>
      <c r="FV246" s="5"/>
      <c r="FW246" s="5"/>
      <c r="FX246" s="5"/>
      <c r="FY246" s="5"/>
      <c r="FZ246" s="5"/>
      <c r="GA246" s="5"/>
      <c r="GB246" s="5"/>
      <c r="GC246" s="5"/>
      <c r="GD246" s="5"/>
      <c r="GE246" s="5"/>
      <c r="GF246" s="5"/>
      <c r="GG246" s="5"/>
      <c r="GH246" s="5"/>
      <c r="GI246" s="5"/>
      <c r="GJ246" s="5"/>
      <c r="GK246" s="5"/>
      <c r="GL246" s="5"/>
      <c r="GM246" s="5"/>
      <c r="GN246" s="5"/>
      <c r="GO246" s="5"/>
      <c r="GP246" s="5"/>
      <c r="GQ246" s="5"/>
      <c r="GR246" s="5"/>
      <c r="GS246" s="5"/>
      <c r="GT246" s="5"/>
      <c r="GU246" s="5"/>
      <c r="GV246" s="5"/>
      <c r="GW246" s="5"/>
      <c r="GX246" s="5"/>
      <c r="GY246" s="5"/>
      <c r="GZ246" s="5"/>
      <c r="HA246" s="5"/>
      <c r="HB246" s="5"/>
      <c r="HC246" s="5"/>
      <c r="HD246" s="5"/>
      <c r="HE246" s="5"/>
      <c r="HF246" s="5"/>
      <c r="HG246" s="5"/>
      <c r="HH246" s="5"/>
      <c r="HI246" s="5"/>
      <c r="HJ246" s="5"/>
      <c r="HK246" s="5"/>
      <c r="HL246" s="5"/>
      <c r="HM246" s="5"/>
      <c r="HN246" s="5"/>
      <c r="HO246" s="5"/>
      <c r="HP246" s="5"/>
    </row>
    <row r="247" spans="1:224" ht="12" customHeight="1" x14ac:dyDescent="0.25">
      <c r="A247" s="6"/>
      <c r="B247" s="18" t="s">
        <v>37</v>
      </c>
      <c r="C247" s="38"/>
      <c r="D247" s="48"/>
      <c r="E247" s="48"/>
      <c r="F247" s="48"/>
      <c r="G247" s="48"/>
      <c r="H247" s="48"/>
      <c r="I247" s="48"/>
      <c r="J247" s="48"/>
      <c r="K247" s="48"/>
      <c r="L247" s="48"/>
      <c r="M247" s="48"/>
      <c r="N247" s="48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  <c r="AB247" s="5"/>
      <c r="AC247" s="5"/>
      <c r="AD247" s="5"/>
      <c r="AE247" s="5"/>
      <c r="AF247" s="5"/>
      <c r="AG247" s="5"/>
      <c r="AH247" s="5"/>
      <c r="AI247" s="5"/>
      <c r="AJ247" s="5"/>
      <c r="AK247" s="5"/>
      <c r="AL247" s="5"/>
      <c r="AM247" s="5"/>
      <c r="AN247" s="5"/>
      <c r="AO247" s="5"/>
      <c r="AP247" s="5"/>
      <c r="AQ247" s="5"/>
      <c r="AR247" s="5"/>
      <c r="AS247" s="5"/>
      <c r="AT247" s="5"/>
      <c r="AU247" s="5"/>
      <c r="AV247" s="5"/>
      <c r="AW247" s="5"/>
      <c r="AX247" s="5"/>
      <c r="AY247" s="5"/>
      <c r="AZ247" s="5"/>
      <c r="BA247" s="5"/>
      <c r="BB247" s="5"/>
      <c r="BC247" s="5"/>
      <c r="BD247" s="5"/>
      <c r="BE247" s="5"/>
      <c r="BF247" s="5"/>
      <c r="BG247" s="5"/>
      <c r="BH247" s="5"/>
      <c r="BI247" s="5"/>
      <c r="BJ247" s="5"/>
      <c r="BK247" s="5"/>
      <c r="BL247" s="5"/>
      <c r="BM247" s="5"/>
      <c r="BN247" s="5"/>
      <c r="BO247" s="5"/>
      <c r="BP247" s="5"/>
      <c r="BQ247" s="5"/>
      <c r="BR247" s="5"/>
      <c r="BS247" s="5"/>
      <c r="BT247" s="5"/>
      <c r="BU247" s="5"/>
      <c r="BV247" s="5"/>
      <c r="BW247" s="5"/>
      <c r="BX247" s="5"/>
      <c r="BY247" s="5"/>
      <c r="BZ247" s="5"/>
      <c r="CA247" s="5"/>
      <c r="CB247" s="5"/>
      <c r="CC247" s="5"/>
      <c r="CD247" s="5"/>
      <c r="CE247" s="5"/>
      <c r="CF247" s="5"/>
      <c r="CG247" s="5"/>
      <c r="CH247" s="5"/>
      <c r="CI247" s="5"/>
      <c r="CJ247" s="5"/>
      <c r="CK247" s="5"/>
      <c r="CL247" s="5"/>
      <c r="CM247" s="5"/>
      <c r="CN247" s="5"/>
      <c r="CO247" s="5"/>
      <c r="CP247" s="5"/>
      <c r="CQ247" s="5"/>
      <c r="CR247" s="5"/>
      <c r="CS247" s="5"/>
      <c r="CT247" s="5"/>
      <c r="CU247" s="5"/>
      <c r="CV247" s="5"/>
      <c r="CW247" s="5"/>
      <c r="CX247" s="5"/>
      <c r="CY247" s="5"/>
      <c r="CZ247" s="5"/>
      <c r="DA247" s="5"/>
      <c r="DB247" s="5"/>
      <c r="DC247" s="5"/>
      <c r="DD247" s="5"/>
      <c r="DE247" s="5"/>
      <c r="DF247" s="5"/>
      <c r="DG247" s="5"/>
      <c r="DH247" s="5"/>
      <c r="DI247" s="5"/>
      <c r="DJ247" s="5"/>
      <c r="DK247" s="5"/>
      <c r="DL247" s="5"/>
      <c r="DM247" s="5"/>
      <c r="DN247" s="5"/>
      <c r="DO247" s="5"/>
      <c r="DP247" s="5"/>
      <c r="DQ247" s="5"/>
      <c r="DR247" s="5"/>
      <c r="DS247" s="5"/>
      <c r="DT247" s="5"/>
      <c r="DU247" s="5"/>
      <c r="DV247" s="5"/>
      <c r="DW247" s="5"/>
      <c r="DX247" s="5"/>
      <c r="DY247" s="5"/>
      <c r="DZ247" s="5"/>
      <c r="EA247" s="5"/>
      <c r="EB247" s="5"/>
      <c r="EC247" s="5"/>
      <c r="ED247" s="5"/>
      <c r="EE247" s="5"/>
      <c r="EF247" s="5"/>
      <c r="EG247" s="5"/>
      <c r="EH247" s="5"/>
      <c r="EI247" s="5"/>
      <c r="EJ247" s="5"/>
      <c r="EK247" s="5"/>
      <c r="EL247" s="5"/>
      <c r="EM247" s="5"/>
      <c r="EN247" s="5"/>
      <c r="EO247" s="5"/>
      <c r="EP247" s="5"/>
      <c r="EQ247" s="5"/>
      <c r="ER247" s="5"/>
      <c r="ES247" s="5"/>
      <c r="ET247" s="5"/>
      <c r="EU247" s="5"/>
      <c r="EV247" s="5"/>
      <c r="EW247" s="5"/>
      <c r="EX247" s="5"/>
      <c r="EY247" s="5"/>
      <c r="EZ247" s="5"/>
      <c r="FA247" s="5"/>
      <c r="FB247" s="5"/>
      <c r="FC247" s="5"/>
      <c r="FD247" s="5"/>
      <c r="FE247" s="5"/>
      <c r="FF247" s="5"/>
      <c r="FG247" s="5"/>
      <c r="FH247" s="5"/>
      <c r="FI247" s="5"/>
      <c r="FJ247" s="5"/>
      <c r="FK247" s="5"/>
      <c r="FL247" s="5"/>
      <c r="FM247" s="5"/>
      <c r="FN247" s="5"/>
      <c r="FO247" s="5"/>
      <c r="FP247" s="5"/>
      <c r="FQ247" s="5"/>
      <c r="FR247" s="5"/>
      <c r="FS247" s="5"/>
      <c r="FT247" s="5"/>
      <c r="FU247" s="5"/>
      <c r="FV247" s="5"/>
      <c r="FW247" s="5"/>
      <c r="FX247" s="5"/>
      <c r="FY247" s="5"/>
      <c r="FZ247" s="5"/>
      <c r="GA247" s="5"/>
      <c r="GB247" s="5"/>
      <c r="GC247" s="5"/>
      <c r="GD247" s="5"/>
      <c r="GE247" s="5"/>
      <c r="GF247" s="5"/>
      <c r="GG247" s="5"/>
      <c r="GH247" s="5"/>
      <c r="GI247" s="5"/>
      <c r="GJ247" s="5"/>
      <c r="GK247" s="5"/>
      <c r="GL247" s="5"/>
      <c r="GM247" s="5"/>
      <c r="GN247" s="5"/>
      <c r="GO247" s="5"/>
      <c r="GP247" s="5"/>
      <c r="GQ247" s="5"/>
      <c r="GR247" s="5"/>
      <c r="GS247" s="5"/>
      <c r="GT247" s="5"/>
      <c r="GU247" s="5"/>
      <c r="GV247" s="5"/>
      <c r="GW247" s="5"/>
      <c r="GX247" s="5"/>
      <c r="GY247" s="5"/>
      <c r="GZ247" s="5"/>
      <c r="HA247" s="5"/>
      <c r="HB247" s="5"/>
      <c r="HC247" s="5"/>
      <c r="HD247" s="5"/>
      <c r="HE247" s="5"/>
      <c r="HF247" s="5"/>
      <c r="HG247" s="5"/>
      <c r="HH247" s="5"/>
      <c r="HI247" s="5"/>
      <c r="HJ247" s="5"/>
      <c r="HK247" s="5"/>
      <c r="HL247" s="5"/>
      <c r="HM247" s="5"/>
      <c r="HN247" s="5"/>
      <c r="HO247" s="5"/>
      <c r="HP247" s="5"/>
    </row>
    <row r="248" spans="1:224" ht="12" customHeight="1" x14ac:dyDescent="0.25">
      <c r="A248" s="20" t="s">
        <v>38</v>
      </c>
      <c r="B248" s="21" t="s">
        <v>163</v>
      </c>
      <c r="C248" s="22" t="s">
        <v>40</v>
      </c>
      <c r="D248" s="23">
        <v>6.1</v>
      </c>
      <c r="E248" s="23">
        <v>5.2</v>
      </c>
      <c r="F248" s="23">
        <v>40.200000000000003</v>
      </c>
      <c r="G248" s="24">
        <v>232</v>
      </c>
      <c r="H248" s="24">
        <v>67</v>
      </c>
      <c r="I248" s="24">
        <v>36</v>
      </c>
      <c r="J248" s="24">
        <v>79</v>
      </c>
      <c r="K248" s="23">
        <v>1.3</v>
      </c>
      <c r="L248" s="23">
        <v>0.1</v>
      </c>
      <c r="M248" s="23">
        <v>0.3</v>
      </c>
      <c r="N248" s="23">
        <v>0</v>
      </c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  <c r="AB248" s="5"/>
      <c r="AC248" s="5"/>
      <c r="AD248" s="5"/>
      <c r="AE248" s="5"/>
      <c r="AF248" s="5"/>
      <c r="AG248" s="5"/>
      <c r="AH248" s="5"/>
      <c r="AI248" s="5"/>
      <c r="AJ248" s="5"/>
      <c r="AK248" s="5"/>
      <c r="AL248" s="5"/>
      <c r="AM248" s="5"/>
      <c r="AN248" s="5"/>
      <c r="AO248" s="5"/>
      <c r="AP248" s="5"/>
      <c r="AQ248" s="5"/>
      <c r="AR248" s="5"/>
      <c r="AS248" s="5"/>
      <c r="AT248" s="5"/>
      <c r="AU248" s="5"/>
      <c r="AV248" s="5"/>
      <c r="AW248" s="5"/>
      <c r="AX248" s="5"/>
      <c r="AY248" s="5"/>
      <c r="AZ248" s="5"/>
      <c r="BA248" s="5"/>
      <c r="BB248" s="5"/>
      <c r="BC248" s="5"/>
      <c r="BD248" s="5"/>
      <c r="BE248" s="5"/>
      <c r="BF248" s="5"/>
      <c r="BG248" s="5"/>
      <c r="BH248" s="5"/>
      <c r="BI248" s="5"/>
      <c r="BJ248" s="5"/>
      <c r="BK248" s="5"/>
      <c r="BL248" s="5"/>
      <c r="BM248" s="5"/>
      <c r="BN248" s="5"/>
      <c r="BO248" s="5"/>
      <c r="BP248" s="5"/>
      <c r="BQ248" s="5"/>
      <c r="BR248" s="5"/>
      <c r="BS248" s="5"/>
      <c r="BT248" s="5"/>
      <c r="BU248" s="5"/>
      <c r="BV248" s="5"/>
      <c r="BW248" s="5"/>
      <c r="BX248" s="5"/>
      <c r="BY248" s="5"/>
      <c r="BZ248" s="5"/>
      <c r="CA248" s="5"/>
      <c r="CB248" s="5"/>
      <c r="CC248" s="5"/>
      <c r="CD248" s="5"/>
      <c r="CE248" s="5"/>
      <c r="CF248" s="5"/>
      <c r="CG248" s="5"/>
      <c r="CH248" s="5"/>
      <c r="CI248" s="5"/>
      <c r="CJ248" s="5"/>
      <c r="CK248" s="5"/>
      <c r="CL248" s="5"/>
      <c r="CM248" s="5"/>
      <c r="CN248" s="5"/>
      <c r="CO248" s="5"/>
      <c r="CP248" s="5"/>
      <c r="CQ248" s="5"/>
      <c r="CR248" s="5"/>
      <c r="CS248" s="5"/>
      <c r="CT248" s="5"/>
      <c r="CU248" s="5"/>
      <c r="CV248" s="5"/>
      <c r="CW248" s="5"/>
      <c r="CX248" s="5"/>
      <c r="CY248" s="5"/>
      <c r="CZ248" s="5"/>
      <c r="DA248" s="5"/>
      <c r="DB248" s="5"/>
      <c r="DC248" s="5"/>
      <c r="DD248" s="5"/>
      <c r="DE248" s="5"/>
      <c r="DF248" s="5"/>
      <c r="DG248" s="5"/>
      <c r="DH248" s="5"/>
      <c r="DI248" s="5"/>
      <c r="DJ248" s="5"/>
      <c r="DK248" s="5"/>
      <c r="DL248" s="5"/>
      <c r="DM248" s="5"/>
      <c r="DN248" s="5"/>
      <c r="DO248" s="5"/>
      <c r="DP248" s="5"/>
      <c r="DQ248" s="5"/>
      <c r="DR248" s="5"/>
      <c r="DS248" s="5"/>
      <c r="DT248" s="5"/>
      <c r="DU248" s="5"/>
      <c r="DV248" s="5"/>
      <c r="DW248" s="5"/>
      <c r="DX248" s="5"/>
      <c r="DY248" s="5"/>
      <c r="DZ248" s="5"/>
      <c r="EA248" s="5"/>
      <c r="EB248" s="5"/>
      <c r="EC248" s="5"/>
      <c r="ED248" s="5"/>
      <c r="EE248" s="5"/>
      <c r="EF248" s="5"/>
      <c r="EG248" s="5"/>
      <c r="EH248" s="5"/>
      <c r="EI248" s="5"/>
      <c r="EJ248" s="5"/>
      <c r="EK248" s="5"/>
      <c r="EL248" s="5"/>
      <c r="EM248" s="5"/>
      <c r="EN248" s="5"/>
      <c r="EO248" s="5"/>
      <c r="EP248" s="5"/>
      <c r="EQ248" s="5"/>
      <c r="ER248" s="5"/>
      <c r="ES248" s="5"/>
      <c r="ET248" s="5"/>
      <c r="EU248" s="5"/>
      <c r="EV248" s="5"/>
      <c r="EW248" s="5"/>
      <c r="EX248" s="5"/>
      <c r="EY248" s="5"/>
      <c r="EZ248" s="5"/>
      <c r="FA248" s="5"/>
      <c r="FB248" s="5"/>
      <c r="FC248" s="5"/>
      <c r="FD248" s="5"/>
      <c r="FE248" s="5"/>
      <c r="FF248" s="5"/>
      <c r="FG248" s="5"/>
      <c r="FH248" s="5"/>
      <c r="FI248" s="5"/>
      <c r="FJ248" s="5"/>
      <c r="FK248" s="5"/>
      <c r="FL248" s="5"/>
      <c r="FM248" s="5"/>
      <c r="FN248" s="5"/>
      <c r="FO248" s="5"/>
      <c r="FP248" s="5"/>
      <c r="FQ248" s="5"/>
      <c r="FR248" s="5"/>
      <c r="FS248" s="5"/>
      <c r="FT248" s="5"/>
      <c r="FU248" s="5"/>
      <c r="FV248" s="5"/>
      <c r="FW248" s="5"/>
      <c r="FX248" s="5"/>
      <c r="FY248" s="5"/>
      <c r="FZ248" s="5"/>
      <c r="GA248" s="5"/>
      <c r="GB248" s="5"/>
      <c r="GC248" s="5"/>
      <c r="GD248" s="5"/>
      <c r="GE248" s="5"/>
      <c r="GF248" s="5"/>
      <c r="GG248" s="5"/>
      <c r="GH248" s="5"/>
      <c r="GI248" s="5"/>
      <c r="GJ248" s="5"/>
      <c r="GK248" s="5"/>
      <c r="GL248" s="5"/>
      <c r="GM248" s="5"/>
      <c r="GN248" s="5"/>
      <c r="GO248" s="5"/>
      <c r="GP248" s="5"/>
      <c r="GQ248" s="5"/>
      <c r="GR248" s="5"/>
      <c r="GS248" s="5"/>
      <c r="GT248" s="5"/>
      <c r="GU248" s="5"/>
      <c r="GV248" s="5"/>
      <c r="GW248" s="5"/>
      <c r="GX248" s="5"/>
      <c r="GY248" s="5"/>
      <c r="GZ248" s="5"/>
      <c r="HA248" s="5"/>
      <c r="HB248" s="5"/>
      <c r="HC248" s="5"/>
      <c r="HD248" s="5"/>
      <c r="HE248" s="5"/>
      <c r="HF248" s="5"/>
      <c r="HG248" s="5"/>
      <c r="HH248" s="5"/>
      <c r="HI248" s="5"/>
      <c r="HJ248" s="5"/>
      <c r="HK248" s="5"/>
      <c r="HL248" s="5"/>
      <c r="HM248" s="5"/>
      <c r="HN248" s="5"/>
      <c r="HO248" s="5"/>
      <c r="HP248" s="5"/>
    </row>
    <row r="249" spans="1:224" ht="12" customHeight="1" x14ac:dyDescent="0.25">
      <c r="A249" s="20">
        <v>338</v>
      </c>
      <c r="B249" s="21" t="s">
        <v>24</v>
      </c>
      <c r="C249" s="22" t="s">
        <v>25</v>
      </c>
      <c r="D249" s="23">
        <v>0.4</v>
      </c>
      <c r="E249" s="14">
        <v>0.4</v>
      </c>
      <c r="F249" s="14">
        <v>10.8</v>
      </c>
      <c r="G249" s="15">
        <v>49</v>
      </c>
      <c r="H249" s="15">
        <v>18</v>
      </c>
      <c r="I249" s="15">
        <v>10</v>
      </c>
      <c r="J249" s="15">
        <v>12</v>
      </c>
      <c r="K249" s="14">
        <v>2.4</v>
      </c>
      <c r="L249" s="14">
        <v>0</v>
      </c>
      <c r="M249" s="14">
        <v>11</v>
      </c>
      <c r="N249" s="14">
        <v>0</v>
      </c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  <c r="AB249" s="5"/>
      <c r="AC249" s="5"/>
      <c r="AD249" s="5"/>
      <c r="AE249" s="5"/>
      <c r="AF249" s="5"/>
      <c r="AG249" s="5"/>
      <c r="AH249" s="5"/>
      <c r="AI249" s="5"/>
      <c r="AJ249" s="5"/>
      <c r="AK249" s="5"/>
      <c r="AL249" s="5"/>
      <c r="AM249" s="5"/>
      <c r="AN249" s="5"/>
      <c r="AO249" s="5"/>
      <c r="AP249" s="5"/>
      <c r="AQ249" s="5"/>
      <c r="AR249" s="5"/>
      <c r="AS249" s="5"/>
      <c r="AT249" s="5"/>
      <c r="AU249" s="5"/>
      <c r="AV249" s="5"/>
      <c r="AW249" s="5"/>
      <c r="AX249" s="5"/>
      <c r="AY249" s="5"/>
      <c r="AZ249" s="5"/>
      <c r="BA249" s="5"/>
      <c r="BB249" s="5"/>
      <c r="BC249" s="5"/>
      <c r="BD249" s="5"/>
      <c r="BE249" s="5"/>
      <c r="BF249" s="5"/>
      <c r="BG249" s="5"/>
      <c r="BH249" s="5"/>
      <c r="BI249" s="5"/>
      <c r="BJ249" s="5"/>
      <c r="BK249" s="5"/>
      <c r="BL249" s="5"/>
      <c r="BM249" s="5"/>
      <c r="BN249" s="5"/>
      <c r="BO249" s="5"/>
      <c r="BP249" s="5"/>
      <c r="BQ249" s="5"/>
      <c r="BR249" s="5"/>
      <c r="BS249" s="5"/>
      <c r="BT249" s="5"/>
      <c r="BU249" s="5"/>
      <c r="BV249" s="5"/>
      <c r="BW249" s="5"/>
      <c r="BX249" s="5"/>
      <c r="BY249" s="5"/>
      <c r="BZ249" s="5"/>
      <c r="CA249" s="5"/>
      <c r="CB249" s="5"/>
      <c r="CC249" s="5"/>
      <c r="CD249" s="5"/>
      <c r="CE249" s="5"/>
      <c r="CF249" s="5"/>
      <c r="CG249" s="5"/>
      <c r="CH249" s="5"/>
      <c r="CI249" s="5"/>
      <c r="CJ249" s="5"/>
      <c r="CK249" s="5"/>
      <c r="CL249" s="5"/>
      <c r="CM249" s="5"/>
      <c r="CN249" s="5"/>
      <c r="CO249" s="5"/>
      <c r="CP249" s="5"/>
      <c r="CQ249" s="5"/>
      <c r="CR249" s="5"/>
      <c r="CS249" s="5"/>
      <c r="CT249" s="5"/>
      <c r="CU249" s="5"/>
      <c r="CV249" s="5"/>
      <c r="CW249" s="5"/>
      <c r="CX249" s="5"/>
      <c r="CY249" s="5"/>
      <c r="CZ249" s="5"/>
      <c r="DA249" s="5"/>
      <c r="DB249" s="5"/>
      <c r="DC249" s="5"/>
      <c r="DD249" s="5"/>
      <c r="DE249" s="5"/>
      <c r="DF249" s="5"/>
      <c r="DG249" s="5"/>
      <c r="DH249" s="5"/>
      <c r="DI249" s="5"/>
      <c r="DJ249" s="5"/>
      <c r="DK249" s="5"/>
      <c r="DL249" s="5"/>
      <c r="DM249" s="5"/>
      <c r="DN249" s="5"/>
      <c r="DO249" s="5"/>
      <c r="DP249" s="5"/>
      <c r="DQ249" s="5"/>
      <c r="DR249" s="5"/>
      <c r="DS249" s="5"/>
      <c r="DT249" s="5"/>
      <c r="DU249" s="5"/>
      <c r="DV249" s="5"/>
      <c r="DW249" s="5"/>
      <c r="DX249" s="5"/>
      <c r="DY249" s="5"/>
      <c r="DZ249" s="5"/>
      <c r="EA249" s="5"/>
      <c r="EB249" s="5"/>
      <c r="EC249" s="5"/>
      <c r="ED249" s="5"/>
      <c r="EE249" s="5"/>
      <c r="EF249" s="5"/>
      <c r="EG249" s="5"/>
      <c r="EH249" s="5"/>
      <c r="EI249" s="5"/>
      <c r="EJ249" s="5"/>
      <c r="EK249" s="5"/>
      <c r="EL249" s="5"/>
      <c r="EM249" s="5"/>
      <c r="EN249" s="5"/>
      <c r="EO249" s="5"/>
      <c r="EP249" s="5"/>
      <c r="EQ249" s="5"/>
      <c r="ER249" s="5"/>
      <c r="ES249" s="5"/>
      <c r="ET249" s="5"/>
      <c r="EU249" s="5"/>
      <c r="EV249" s="5"/>
      <c r="EW249" s="5"/>
      <c r="EX249" s="5"/>
      <c r="EY249" s="5"/>
      <c r="EZ249" s="5"/>
      <c r="FA249" s="5"/>
      <c r="FB249" s="5"/>
      <c r="FC249" s="5"/>
      <c r="FD249" s="5"/>
      <c r="FE249" s="5"/>
      <c r="FF249" s="5"/>
      <c r="FG249" s="5"/>
      <c r="FH249" s="5"/>
      <c r="FI249" s="5"/>
      <c r="FJ249" s="5"/>
      <c r="FK249" s="5"/>
      <c r="FL249" s="5"/>
      <c r="FM249" s="5"/>
      <c r="FN249" s="5"/>
      <c r="FO249" s="5"/>
      <c r="FP249" s="5"/>
      <c r="FQ249" s="5"/>
      <c r="FR249" s="5"/>
      <c r="FS249" s="5"/>
      <c r="FT249" s="5"/>
      <c r="FU249" s="5"/>
      <c r="FV249" s="5"/>
      <c r="FW249" s="5"/>
      <c r="FX249" s="5"/>
      <c r="FY249" s="5"/>
      <c r="FZ249" s="5"/>
      <c r="GA249" s="5"/>
      <c r="GB249" s="5"/>
      <c r="GC249" s="5"/>
      <c r="GD249" s="5"/>
      <c r="GE249" s="5"/>
      <c r="GF249" s="5"/>
      <c r="GG249" s="5"/>
      <c r="GH249" s="5"/>
      <c r="GI249" s="5"/>
      <c r="GJ249" s="5"/>
      <c r="GK249" s="5"/>
      <c r="GL249" s="5"/>
      <c r="GM249" s="5"/>
      <c r="GN249" s="5"/>
      <c r="GO249" s="5"/>
      <c r="GP249" s="5"/>
      <c r="GQ249" s="5"/>
      <c r="GR249" s="5"/>
      <c r="GS249" s="5"/>
      <c r="GT249" s="5"/>
      <c r="GU249" s="5"/>
      <c r="GV249" s="5"/>
      <c r="GW249" s="5"/>
      <c r="GX249" s="5"/>
      <c r="GY249" s="5"/>
      <c r="GZ249" s="5"/>
      <c r="HA249" s="5"/>
      <c r="HB249" s="5"/>
      <c r="HC249" s="5"/>
      <c r="HD249" s="5"/>
      <c r="HE249" s="5"/>
      <c r="HF249" s="5"/>
      <c r="HG249" s="5"/>
      <c r="HH249" s="5"/>
      <c r="HI249" s="5"/>
      <c r="HJ249" s="5"/>
      <c r="HK249" s="5"/>
      <c r="HL249" s="5"/>
      <c r="HM249" s="5"/>
      <c r="HN249" s="5"/>
      <c r="HO249" s="5"/>
      <c r="HP249" s="5"/>
    </row>
    <row r="250" spans="1:224" ht="12" customHeight="1" x14ac:dyDescent="0.25">
      <c r="A250" s="20">
        <v>388</v>
      </c>
      <c r="B250" s="21" t="s">
        <v>34</v>
      </c>
      <c r="C250" s="22" t="s">
        <v>23</v>
      </c>
      <c r="D250" s="23">
        <v>0.7</v>
      </c>
      <c r="E250" s="23">
        <v>0.3</v>
      </c>
      <c r="F250" s="23">
        <v>24.6</v>
      </c>
      <c r="G250" s="24">
        <v>104</v>
      </c>
      <c r="H250" s="24">
        <v>10</v>
      </c>
      <c r="I250" s="24">
        <v>3</v>
      </c>
      <c r="J250" s="24">
        <v>3</v>
      </c>
      <c r="K250" s="23">
        <v>0.7</v>
      </c>
      <c r="L250" s="23">
        <v>0</v>
      </c>
      <c r="M250" s="23">
        <v>20</v>
      </c>
      <c r="N250" s="23">
        <v>0</v>
      </c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  <c r="AB250" s="5"/>
      <c r="AC250" s="5"/>
      <c r="AD250" s="5"/>
      <c r="AE250" s="5"/>
      <c r="AF250" s="5"/>
      <c r="AG250" s="5"/>
      <c r="AH250" s="5"/>
      <c r="AI250" s="5"/>
      <c r="AJ250" s="5"/>
      <c r="AK250" s="5"/>
      <c r="AL250" s="5"/>
      <c r="AM250" s="5"/>
      <c r="AN250" s="5"/>
      <c r="AO250" s="5"/>
      <c r="AP250" s="5"/>
      <c r="AQ250" s="5"/>
      <c r="AR250" s="5"/>
      <c r="AS250" s="5"/>
      <c r="AT250" s="5"/>
      <c r="AU250" s="5"/>
      <c r="AV250" s="5"/>
      <c r="AW250" s="5"/>
      <c r="AX250" s="5"/>
      <c r="AY250" s="5"/>
      <c r="AZ250" s="5"/>
      <c r="BA250" s="5"/>
      <c r="BB250" s="5"/>
      <c r="BC250" s="5"/>
      <c r="BD250" s="5"/>
      <c r="BE250" s="5"/>
      <c r="BF250" s="5"/>
      <c r="BG250" s="5"/>
      <c r="BH250" s="5"/>
      <c r="BI250" s="5"/>
      <c r="BJ250" s="5"/>
      <c r="BK250" s="5"/>
      <c r="BL250" s="5"/>
      <c r="BM250" s="5"/>
      <c r="BN250" s="5"/>
      <c r="BO250" s="5"/>
      <c r="BP250" s="5"/>
      <c r="BQ250" s="5"/>
      <c r="BR250" s="5"/>
      <c r="BS250" s="5"/>
      <c r="BT250" s="5"/>
      <c r="BU250" s="5"/>
      <c r="BV250" s="5"/>
      <c r="BW250" s="5"/>
      <c r="BX250" s="5"/>
      <c r="BY250" s="5"/>
      <c r="BZ250" s="5"/>
      <c r="CA250" s="5"/>
      <c r="CB250" s="5"/>
      <c r="CC250" s="5"/>
      <c r="CD250" s="5"/>
      <c r="CE250" s="5"/>
      <c r="CF250" s="5"/>
      <c r="CG250" s="5"/>
      <c r="CH250" s="5"/>
      <c r="CI250" s="5"/>
      <c r="CJ250" s="5"/>
      <c r="CK250" s="5"/>
      <c r="CL250" s="5"/>
      <c r="CM250" s="5"/>
      <c r="CN250" s="5"/>
      <c r="CO250" s="5"/>
      <c r="CP250" s="5"/>
      <c r="CQ250" s="5"/>
      <c r="CR250" s="5"/>
      <c r="CS250" s="5"/>
      <c r="CT250" s="5"/>
      <c r="CU250" s="5"/>
      <c r="CV250" s="5"/>
      <c r="CW250" s="5"/>
      <c r="CX250" s="5"/>
      <c r="CY250" s="5"/>
      <c r="CZ250" s="5"/>
      <c r="DA250" s="5"/>
      <c r="DB250" s="5"/>
      <c r="DC250" s="5"/>
      <c r="DD250" s="5"/>
      <c r="DE250" s="5"/>
      <c r="DF250" s="5"/>
      <c r="DG250" s="5"/>
      <c r="DH250" s="5"/>
      <c r="DI250" s="5"/>
      <c r="DJ250" s="5"/>
      <c r="DK250" s="5"/>
      <c r="DL250" s="5"/>
      <c r="DM250" s="5"/>
      <c r="DN250" s="5"/>
      <c r="DO250" s="5"/>
      <c r="DP250" s="5"/>
      <c r="DQ250" s="5"/>
      <c r="DR250" s="5"/>
      <c r="DS250" s="5"/>
      <c r="DT250" s="5"/>
      <c r="DU250" s="5"/>
      <c r="DV250" s="5"/>
      <c r="DW250" s="5"/>
      <c r="DX250" s="5"/>
      <c r="DY250" s="5"/>
      <c r="DZ250" s="5"/>
      <c r="EA250" s="5"/>
      <c r="EB250" s="5"/>
      <c r="EC250" s="5"/>
      <c r="ED250" s="5"/>
      <c r="EE250" s="5"/>
      <c r="EF250" s="5"/>
      <c r="EG250" s="5"/>
      <c r="EH250" s="5"/>
      <c r="EI250" s="5"/>
      <c r="EJ250" s="5"/>
      <c r="EK250" s="5"/>
      <c r="EL250" s="5"/>
      <c r="EM250" s="5"/>
      <c r="EN250" s="5"/>
      <c r="EO250" s="5"/>
      <c r="EP250" s="5"/>
      <c r="EQ250" s="5"/>
      <c r="ER250" s="5"/>
      <c r="ES250" s="5"/>
      <c r="ET250" s="5"/>
      <c r="EU250" s="5"/>
      <c r="EV250" s="5"/>
      <c r="EW250" s="5"/>
      <c r="EX250" s="5"/>
      <c r="EY250" s="5"/>
      <c r="EZ250" s="5"/>
      <c r="FA250" s="5"/>
      <c r="FB250" s="5"/>
      <c r="FC250" s="5"/>
      <c r="FD250" s="5"/>
      <c r="FE250" s="5"/>
      <c r="FF250" s="5"/>
      <c r="FG250" s="5"/>
      <c r="FH250" s="5"/>
      <c r="FI250" s="5"/>
      <c r="FJ250" s="5"/>
      <c r="FK250" s="5"/>
      <c r="FL250" s="5"/>
      <c r="FM250" s="5"/>
      <c r="FN250" s="5"/>
      <c r="FO250" s="5"/>
      <c r="FP250" s="5"/>
      <c r="FQ250" s="5"/>
      <c r="FR250" s="5"/>
      <c r="FS250" s="5"/>
      <c r="FT250" s="5"/>
      <c r="FU250" s="5"/>
      <c r="FV250" s="5"/>
      <c r="FW250" s="5"/>
      <c r="FX250" s="5"/>
      <c r="FY250" s="5"/>
      <c r="FZ250" s="5"/>
      <c r="GA250" s="5"/>
      <c r="GB250" s="5"/>
      <c r="GC250" s="5"/>
      <c r="GD250" s="5"/>
      <c r="GE250" s="5"/>
      <c r="GF250" s="5"/>
      <c r="GG250" s="5"/>
      <c r="GH250" s="5"/>
      <c r="GI250" s="5"/>
      <c r="GJ250" s="5"/>
      <c r="GK250" s="5"/>
      <c r="GL250" s="5"/>
      <c r="GM250" s="5"/>
      <c r="GN250" s="5"/>
      <c r="GO250" s="5"/>
      <c r="GP250" s="5"/>
      <c r="GQ250" s="5"/>
      <c r="GR250" s="5"/>
      <c r="GS250" s="5"/>
      <c r="GT250" s="5"/>
      <c r="GU250" s="5"/>
      <c r="GV250" s="5"/>
      <c r="GW250" s="5"/>
      <c r="GX250" s="5"/>
      <c r="GY250" s="5"/>
      <c r="GZ250" s="5"/>
      <c r="HA250" s="5"/>
      <c r="HB250" s="5"/>
      <c r="HC250" s="5"/>
      <c r="HD250" s="5"/>
      <c r="HE250" s="5"/>
      <c r="HF250" s="5"/>
      <c r="HG250" s="5"/>
      <c r="HH250" s="5"/>
      <c r="HI250" s="5"/>
      <c r="HJ250" s="5"/>
      <c r="HK250" s="5"/>
      <c r="HL250" s="5"/>
      <c r="HM250" s="5"/>
      <c r="HN250" s="5"/>
      <c r="HO250" s="5"/>
      <c r="HP250" s="5"/>
    </row>
    <row r="251" spans="1:224" ht="12" customHeight="1" x14ac:dyDescent="0.25">
      <c r="A251" s="6"/>
      <c r="B251" s="35" t="s">
        <v>29</v>
      </c>
      <c r="C251" s="49"/>
      <c r="D251" s="48">
        <f>SUM(D248:D250)</f>
        <v>7.2</v>
      </c>
      <c r="E251" s="48">
        <f t="shared" ref="E251:N251" si="42">SUM(E248:E250)</f>
        <v>5.9</v>
      </c>
      <c r="F251" s="48">
        <f t="shared" si="42"/>
        <v>75.599999999999994</v>
      </c>
      <c r="G251" s="44">
        <f t="shared" si="42"/>
        <v>385</v>
      </c>
      <c r="H251" s="44">
        <f t="shared" si="42"/>
        <v>95</v>
      </c>
      <c r="I251" s="44">
        <f t="shared" si="42"/>
        <v>49</v>
      </c>
      <c r="J251" s="44">
        <f t="shared" si="42"/>
        <v>94</v>
      </c>
      <c r="K251" s="48">
        <f t="shared" si="42"/>
        <v>4.4000000000000004</v>
      </c>
      <c r="L251" s="48">
        <f t="shared" si="42"/>
        <v>0.1</v>
      </c>
      <c r="M251" s="48">
        <f t="shared" si="42"/>
        <v>31.3</v>
      </c>
      <c r="N251" s="48">
        <f t="shared" si="42"/>
        <v>0</v>
      </c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  <c r="AB251" s="5"/>
      <c r="AC251" s="5"/>
      <c r="AD251" s="5"/>
      <c r="AE251" s="5"/>
      <c r="AF251" s="5"/>
      <c r="AG251" s="5"/>
      <c r="AH251" s="5"/>
      <c r="AI251" s="5"/>
      <c r="AJ251" s="5"/>
      <c r="AK251" s="5"/>
      <c r="AL251" s="5"/>
      <c r="AM251" s="5"/>
      <c r="AN251" s="5"/>
      <c r="AO251" s="5"/>
      <c r="AP251" s="5"/>
      <c r="AQ251" s="5"/>
      <c r="AR251" s="5"/>
      <c r="AS251" s="5"/>
      <c r="AT251" s="5"/>
      <c r="AU251" s="5"/>
      <c r="AV251" s="5"/>
      <c r="AW251" s="5"/>
      <c r="AX251" s="5"/>
      <c r="AY251" s="5"/>
      <c r="AZ251" s="5"/>
      <c r="BA251" s="5"/>
      <c r="BB251" s="5"/>
      <c r="BC251" s="5"/>
      <c r="BD251" s="5"/>
      <c r="BE251" s="5"/>
      <c r="BF251" s="5"/>
      <c r="BG251" s="5"/>
      <c r="BH251" s="5"/>
      <c r="BI251" s="5"/>
      <c r="BJ251" s="5"/>
      <c r="BK251" s="5"/>
      <c r="BL251" s="5"/>
      <c r="BM251" s="5"/>
      <c r="BN251" s="5"/>
      <c r="BO251" s="5"/>
      <c r="BP251" s="5"/>
      <c r="BQ251" s="5"/>
      <c r="BR251" s="5"/>
      <c r="BS251" s="5"/>
      <c r="BT251" s="5"/>
      <c r="BU251" s="5"/>
      <c r="BV251" s="5"/>
      <c r="BW251" s="5"/>
      <c r="BX251" s="5"/>
      <c r="BY251" s="5"/>
      <c r="BZ251" s="5"/>
      <c r="CA251" s="5"/>
      <c r="CB251" s="5"/>
      <c r="CC251" s="5"/>
      <c r="CD251" s="5"/>
      <c r="CE251" s="5"/>
      <c r="CF251" s="5"/>
      <c r="CG251" s="5"/>
      <c r="CH251" s="5"/>
      <c r="CI251" s="5"/>
      <c r="CJ251" s="5"/>
      <c r="CK251" s="5"/>
      <c r="CL251" s="5"/>
      <c r="CM251" s="5"/>
      <c r="CN251" s="5"/>
      <c r="CO251" s="5"/>
      <c r="CP251" s="5"/>
      <c r="CQ251" s="5"/>
      <c r="CR251" s="5"/>
      <c r="CS251" s="5"/>
      <c r="CT251" s="5"/>
      <c r="CU251" s="5"/>
      <c r="CV251" s="5"/>
      <c r="CW251" s="5"/>
      <c r="CX251" s="5"/>
      <c r="CY251" s="5"/>
      <c r="CZ251" s="5"/>
      <c r="DA251" s="5"/>
      <c r="DB251" s="5"/>
      <c r="DC251" s="5"/>
      <c r="DD251" s="5"/>
      <c r="DE251" s="5"/>
      <c r="DF251" s="5"/>
      <c r="DG251" s="5"/>
      <c r="DH251" s="5"/>
      <c r="DI251" s="5"/>
      <c r="DJ251" s="5"/>
      <c r="DK251" s="5"/>
      <c r="DL251" s="5"/>
      <c r="DM251" s="5"/>
      <c r="DN251" s="5"/>
      <c r="DO251" s="5"/>
      <c r="DP251" s="5"/>
      <c r="DQ251" s="5"/>
      <c r="DR251" s="5"/>
      <c r="DS251" s="5"/>
      <c r="DT251" s="5"/>
      <c r="DU251" s="5"/>
      <c r="DV251" s="5"/>
      <c r="DW251" s="5"/>
      <c r="DX251" s="5"/>
      <c r="DY251" s="5"/>
      <c r="DZ251" s="5"/>
      <c r="EA251" s="5"/>
      <c r="EB251" s="5"/>
      <c r="EC251" s="5"/>
      <c r="ED251" s="5"/>
      <c r="EE251" s="5"/>
      <c r="EF251" s="5"/>
      <c r="EG251" s="5"/>
      <c r="EH251" s="5"/>
      <c r="EI251" s="5"/>
      <c r="EJ251" s="5"/>
      <c r="EK251" s="5"/>
      <c r="EL251" s="5"/>
      <c r="EM251" s="5"/>
      <c r="EN251" s="5"/>
      <c r="EO251" s="5"/>
      <c r="EP251" s="5"/>
      <c r="EQ251" s="5"/>
      <c r="ER251" s="5"/>
      <c r="ES251" s="5"/>
      <c r="ET251" s="5"/>
      <c r="EU251" s="5"/>
      <c r="EV251" s="5"/>
      <c r="EW251" s="5"/>
      <c r="EX251" s="5"/>
      <c r="EY251" s="5"/>
      <c r="EZ251" s="5"/>
      <c r="FA251" s="5"/>
      <c r="FB251" s="5"/>
      <c r="FC251" s="5"/>
      <c r="FD251" s="5"/>
      <c r="FE251" s="5"/>
      <c r="FF251" s="5"/>
      <c r="FG251" s="5"/>
      <c r="FH251" s="5"/>
      <c r="FI251" s="5"/>
      <c r="FJ251" s="5"/>
      <c r="FK251" s="5"/>
      <c r="FL251" s="5"/>
      <c r="FM251" s="5"/>
      <c r="FN251" s="5"/>
      <c r="FO251" s="5"/>
      <c r="FP251" s="5"/>
      <c r="FQ251" s="5"/>
      <c r="FR251" s="5"/>
      <c r="FS251" s="5"/>
      <c r="FT251" s="5"/>
      <c r="FU251" s="5"/>
      <c r="FV251" s="5"/>
      <c r="FW251" s="5"/>
      <c r="FX251" s="5"/>
      <c r="FY251" s="5"/>
      <c r="FZ251" s="5"/>
      <c r="GA251" s="5"/>
      <c r="GB251" s="5"/>
      <c r="GC251" s="5"/>
      <c r="GD251" s="5"/>
      <c r="GE251" s="5"/>
      <c r="GF251" s="5"/>
      <c r="GG251" s="5"/>
      <c r="GH251" s="5"/>
      <c r="GI251" s="5"/>
      <c r="GJ251" s="5"/>
      <c r="GK251" s="5"/>
      <c r="GL251" s="5"/>
      <c r="GM251" s="5"/>
      <c r="GN251" s="5"/>
      <c r="GO251" s="5"/>
      <c r="GP251" s="5"/>
      <c r="GQ251" s="5"/>
      <c r="GR251" s="5"/>
      <c r="GS251" s="5"/>
      <c r="GT251" s="5"/>
      <c r="GU251" s="5"/>
      <c r="GV251" s="5"/>
      <c r="GW251" s="5"/>
      <c r="GX251" s="5"/>
      <c r="GY251" s="5"/>
      <c r="GZ251" s="5"/>
      <c r="HA251" s="5"/>
      <c r="HB251" s="5"/>
      <c r="HC251" s="5"/>
      <c r="HD251" s="5"/>
      <c r="HE251" s="5"/>
      <c r="HF251" s="5"/>
      <c r="HG251" s="5"/>
      <c r="HH251" s="5"/>
      <c r="HI251" s="5"/>
      <c r="HJ251" s="5"/>
      <c r="HK251" s="5"/>
      <c r="HL251" s="5"/>
      <c r="HM251" s="5"/>
      <c r="HN251" s="5"/>
      <c r="HO251" s="5"/>
      <c r="HP251" s="5"/>
    </row>
    <row r="252" spans="1:224" ht="12" customHeight="1" x14ac:dyDescent="0.25">
      <c r="A252" s="6"/>
      <c r="B252" s="43" t="s">
        <v>43</v>
      </c>
      <c r="C252" s="38"/>
      <c r="D252" s="38">
        <f t="shared" ref="D252:N252" si="43">D238+D246+D251</f>
        <v>71.16</v>
      </c>
      <c r="E252" s="38">
        <f t="shared" si="43"/>
        <v>63.27</v>
      </c>
      <c r="F252" s="38">
        <f t="shared" si="43"/>
        <v>249.05600000000001</v>
      </c>
      <c r="G252" s="39">
        <f t="shared" si="43"/>
        <v>1879.4</v>
      </c>
      <c r="H252" s="39">
        <f t="shared" si="43"/>
        <v>461.2</v>
      </c>
      <c r="I252" s="39">
        <f t="shared" si="43"/>
        <v>372</v>
      </c>
      <c r="J252" s="39">
        <f t="shared" si="43"/>
        <v>816</v>
      </c>
      <c r="K252" s="38">
        <f t="shared" si="43"/>
        <v>20.450000000000003</v>
      </c>
      <c r="L252" s="38">
        <f t="shared" si="43"/>
        <v>1.2176000000000002</v>
      </c>
      <c r="M252" s="38">
        <f t="shared" si="43"/>
        <v>71.92</v>
      </c>
      <c r="N252" s="38">
        <f t="shared" si="43"/>
        <v>0.15700000000000003</v>
      </c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  <c r="AB252" s="5"/>
      <c r="AC252" s="5"/>
      <c r="AD252" s="5"/>
      <c r="AE252" s="5"/>
      <c r="AF252" s="5"/>
      <c r="AG252" s="5"/>
      <c r="AH252" s="5"/>
      <c r="AI252" s="5"/>
      <c r="AJ252" s="5"/>
      <c r="AK252" s="5"/>
      <c r="AL252" s="5"/>
      <c r="AM252" s="5"/>
      <c r="AN252" s="5"/>
      <c r="AO252" s="5"/>
      <c r="AP252" s="5"/>
      <c r="AQ252" s="5"/>
      <c r="AR252" s="5"/>
      <c r="AS252" s="5"/>
      <c r="AT252" s="5"/>
      <c r="AU252" s="5"/>
      <c r="AV252" s="5"/>
      <c r="AW252" s="5"/>
      <c r="AX252" s="5"/>
      <c r="AY252" s="5"/>
      <c r="AZ252" s="5"/>
      <c r="BA252" s="5"/>
      <c r="BB252" s="5"/>
      <c r="BC252" s="5"/>
      <c r="BD252" s="5"/>
      <c r="BE252" s="5"/>
      <c r="BF252" s="5"/>
      <c r="BG252" s="5"/>
      <c r="BH252" s="5"/>
      <c r="BI252" s="5"/>
      <c r="BJ252" s="5"/>
      <c r="BK252" s="5"/>
      <c r="BL252" s="5"/>
      <c r="BM252" s="5"/>
      <c r="BN252" s="5"/>
      <c r="BO252" s="5"/>
      <c r="BP252" s="5"/>
      <c r="BQ252" s="5"/>
      <c r="BR252" s="5"/>
      <c r="BS252" s="5"/>
      <c r="BT252" s="5"/>
      <c r="BU252" s="5"/>
      <c r="BV252" s="5"/>
      <c r="BW252" s="5"/>
      <c r="BX252" s="5"/>
      <c r="BY252" s="5"/>
      <c r="BZ252" s="5"/>
      <c r="CA252" s="5"/>
      <c r="CB252" s="5"/>
      <c r="CC252" s="5"/>
      <c r="CD252" s="5"/>
      <c r="CE252" s="5"/>
      <c r="CF252" s="5"/>
      <c r="CG252" s="5"/>
      <c r="CH252" s="5"/>
      <c r="CI252" s="5"/>
      <c r="CJ252" s="5"/>
      <c r="CK252" s="5"/>
      <c r="CL252" s="5"/>
      <c r="CM252" s="5"/>
      <c r="CN252" s="5"/>
      <c r="CO252" s="5"/>
      <c r="CP252" s="5"/>
      <c r="CQ252" s="5"/>
      <c r="CR252" s="5"/>
      <c r="CS252" s="5"/>
      <c r="CT252" s="5"/>
      <c r="CU252" s="5"/>
      <c r="CV252" s="5"/>
      <c r="CW252" s="5"/>
      <c r="CX252" s="5"/>
      <c r="CY252" s="5"/>
      <c r="CZ252" s="5"/>
      <c r="DA252" s="5"/>
      <c r="DB252" s="5"/>
      <c r="DC252" s="5"/>
      <c r="DD252" s="5"/>
      <c r="DE252" s="5"/>
      <c r="DF252" s="5"/>
      <c r="DG252" s="5"/>
      <c r="DH252" s="5"/>
      <c r="DI252" s="5"/>
      <c r="DJ252" s="5"/>
      <c r="DK252" s="5"/>
      <c r="DL252" s="5"/>
      <c r="DM252" s="5"/>
      <c r="DN252" s="5"/>
      <c r="DO252" s="5"/>
      <c r="DP252" s="5"/>
      <c r="DQ252" s="5"/>
      <c r="DR252" s="5"/>
      <c r="DS252" s="5"/>
      <c r="DT252" s="5"/>
      <c r="DU252" s="5"/>
      <c r="DV252" s="5"/>
      <c r="DW252" s="5"/>
      <c r="DX252" s="5"/>
      <c r="DY252" s="5"/>
      <c r="DZ252" s="5"/>
      <c r="EA252" s="5"/>
      <c r="EB252" s="5"/>
      <c r="EC252" s="5"/>
      <c r="ED252" s="5"/>
      <c r="EE252" s="5"/>
      <c r="EF252" s="5"/>
      <c r="EG252" s="5"/>
      <c r="EH252" s="5"/>
      <c r="EI252" s="5"/>
      <c r="EJ252" s="5"/>
      <c r="EK252" s="5"/>
      <c r="EL252" s="5"/>
      <c r="EM252" s="5"/>
      <c r="EN252" s="5"/>
      <c r="EO252" s="5"/>
      <c r="EP252" s="5"/>
      <c r="EQ252" s="5"/>
      <c r="ER252" s="5"/>
      <c r="ES252" s="5"/>
      <c r="ET252" s="5"/>
      <c r="EU252" s="5"/>
      <c r="EV252" s="5"/>
      <c r="EW252" s="5"/>
      <c r="EX252" s="5"/>
      <c r="EY252" s="5"/>
      <c r="EZ252" s="5"/>
      <c r="FA252" s="5"/>
      <c r="FB252" s="5"/>
      <c r="FC252" s="5"/>
      <c r="FD252" s="5"/>
      <c r="FE252" s="5"/>
      <c r="FF252" s="5"/>
      <c r="FG252" s="5"/>
      <c r="FH252" s="5"/>
      <c r="FI252" s="5"/>
      <c r="FJ252" s="5"/>
      <c r="FK252" s="5"/>
      <c r="FL252" s="5"/>
      <c r="FM252" s="5"/>
      <c r="FN252" s="5"/>
      <c r="FO252" s="5"/>
      <c r="FP252" s="5"/>
      <c r="FQ252" s="5"/>
      <c r="FR252" s="5"/>
      <c r="FS252" s="5"/>
      <c r="FT252" s="5"/>
      <c r="FU252" s="5"/>
      <c r="FV252" s="5"/>
      <c r="FW252" s="5"/>
      <c r="FX252" s="5"/>
      <c r="FY252" s="5"/>
      <c r="FZ252" s="5"/>
      <c r="GA252" s="5"/>
      <c r="GB252" s="5"/>
      <c r="GC252" s="5"/>
      <c r="GD252" s="5"/>
      <c r="GE252" s="5"/>
      <c r="GF252" s="5"/>
      <c r="GG252" s="5"/>
      <c r="GH252" s="5"/>
      <c r="GI252" s="5"/>
      <c r="GJ252" s="5"/>
      <c r="GK252" s="5"/>
      <c r="GL252" s="5"/>
      <c r="GM252" s="5"/>
      <c r="GN252" s="5"/>
      <c r="GO252" s="5"/>
      <c r="GP252" s="5"/>
      <c r="GQ252" s="5"/>
      <c r="GR252" s="5"/>
      <c r="GS252" s="5"/>
      <c r="GT252" s="5"/>
      <c r="GU252" s="5"/>
      <c r="GV252" s="5"/>
      <c r="GW252" s="5"/>
      <c r="GX252" s="5"/>
      <c r="GY252" s="5"/>
      <c r="GZ252" s="5"/>
      <c r="HA252" s="5"/>
      <c r="HB252" s="5"/>
      <c r="HC252" s="5"/>
      <c r="HD252" s="5"/>
      <c r="HE252" s="5"/>
      <c r="HF252" s="5"/>
      <c r="HG252" s="5"/>
      <c r="HH252" s="5"/>
      <c r="HI252" s="5"/>
      <c r="HJ252" s="5"/>
      <c r="HK252" s="5"/>
      <c r="HL252" s="5"/>
      <c r="HM252" s="5"/>
      <c r="HN252" s="5"/>
      <c r="HO252" s="5"/>
      <c r="HP252" s="5"/>
    </row>
    <row r="253" spans="1:224" ht="12" customHeight="1" x14ac:dyDescent="0.25">
      <c r="A253" s="12"/>
      <c r="B253" s="13" t="s">
        <v>164</v>
      </c>
      <c r="C253" s="6"/>
      <c r="D253" s="14"/>
      <c r="E253" s="14"/>
      <c r="F253" s="14"/>
      <c r="G253" s="15"/>
      <c r="H253" s="15"/>
      <c r="I253" s="15"/>
      <c r="J253" s="15"/>
      <c r="K253" s="14"/>
      <c r="L253" s="14"/>
      <c r="M253" s="14"/>
      <c r="N253" s="14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  <c r="AB253" s="5"/>
      <c r="AC253" s="5"/>
      <c r="AD253" s="5"/>
      <c r="AE253" s="5"/>
      <c r="AF253" s="5"/>
      <c r="AG253" s="5"/>
      <c r="AH253" s="5"/>
      <c r="AI253" s="5"/>
      <c r="AJ253" s="5"/>
      <c r="AK253" s="5"/>
      <c r="AL253" s="5"/>
      <c r="AM253" s="5"/>
      <c r="AN253" s="5"/>
      <c r="AO253" s="5"/>
      <c r="AP253" s="5"/>
      <c r="AQ253" s="5"/>
      <c r="AR253" s="5"/>
      <c r="AS253" s="5"/>
      <c r="AT253" s="5"/>
      <c r="AU253" s="5"/>
      <c r="AV253" s="5"/>
      <c r="AW253" s="5"/>
      <c r="AX253" s="5"/>
      <c r="AY253" s="5"/>
      <c r="AZ253" s="5"/>
      <c r="BA253" s="5"/>
      <c r="BB253" s="5"/>
      <c r="BC253" s="5"/>
      <c r="BD253" s="5"/>
      <c r="BE253" s="5"/>
      <c r="BF253" s="5"/>
      <c r="BG253" s="5"/>
      <c r="BH253" s="5"/>
      <c r="BI253" s="5"/>
      <c r="BJ253" s="5"/>
      <c r="BK253" s="5"/>
      <c r="BL253" s="5"/>
      <c r="BM253" s="5"/>
      <c r="BN253" s="5"/>
      <c r="BO253" s="5"/>
      <c r="BP253" s="5"/>
      <c r="BQ253" s="5"/>
      <c r="BR253" s="5"/>
      <c r="BS253" s="5"/>
      <c r="BT253" s="5"/>
      <c r="BU253" s="5"/>
      <c r="BV253" s="5"/>
      <c r="BW253" s="5"/>
      <c r="BX253" s="5"/>
      <c r="BY253" s="5"/>
      <c r="BZ253" s="5"/>
      <c r="CA253" s="5"/>
      <c r="CB253" s="5"/>
      <c r="CC253" s="5"/>
      <c r="CD253" s="5"/>
      <c r="CE253" s="5"/>
      <c r="CF253" s="5"/>
      <c r="CG253" s="5"/>
      <c r="CH253" s="5"/>
      <c r="CI253" s="5"/>
      <c r="CJ253" s="5"/>
      <c r="CK253" s="5"/>
      <c r="CL253" s="5"/>
      <c r="CM253" s="5"/>
      <c r="CN253" s="5"/>
      <c r="CO253" s="5"/>
      <c r="CP253" s="5"/>
      <c r="CQ253" s="5"/>
      <c r="CR253" s="5"/>
      <c r="CS253" s="5"/>
      <c r="CT253" s="5"/>
      <c r="CU253" s="5"/>
      <c r="CV253" s="5"/>
      <c r="CW253" s="5"/>
      <c r="CX253" s="5"/>
      <c r="CY253" s="5"/>
      <c r="CZ253" s="5"/>
      <c r="DA253" s="5"/>
      <c r="DB253" s="5"/>
      <c r="DC253" s="5"/>
      <c r="DD253" s="5"/>
      <c r="DE253" s="5"/>
      <c r="DF253" s="5"/>
      <c r="DG253" s="5"/>
      <c r="DH253" s="5"/>
      <c r="DI253" s="5"/>
      <c r="DJ253" s="5"/>
      <c r="DK253" s="5"/>
      <c r="DL253" s="5"/>
      <c r="DM253" s="5"/>
      <c r="DN253" s="5"/>
      <c r="DO253" s="5"/>
      <c r="DP253" s="5"/>
      <c r="DQ253" s="5"/>
      <c r="DR253" s="5"/>
      <c r="DS253" s="5"/>
      <c r="DT253" s="5"/>
      <c r="DU253" s="5"/>
      <c r="DV253" s="5"/>
      <c r="DW253" s="5"/>
      <c r="DX253" s="5"/>
      <c r="DY253" s="5"/>
      <c r="DZ253" s="5"/>
      <c r="EA253" s="5"/>
      <c r="EB253" s="5"/>
      <c r="EC253" s="5"/>
      <c r="ED253" s="5"/>
      <c r="EE253" s="5"/>
      <c r="EF253" s="5"/>
      <c r="EG253" s="5"/>
      <c r="EH253" s="5"/>
      <c r="EI253" s="5"/>
      <c r="EJ253" s="5"/>
      <c r="EK253" s="5"/>
      <c r="EL253" s="5"/>
      <c r="EM253" s="5"/>
      <c r="EN253" s="5"/>
      <c r="EO253" s="5"/>
      <c r="EP253" s="5"/>
      <c r="EQ253" s="5"/>
      <c r="ER253" s="5"/>
      <c r="ES253" s="5"/>
      <c r="ET253" s="5"/>
      <c r="EU253" s="5"/>
      <c r="EV253" s="5"/>
      <c r="EW253" s="5"/>
      <c r="EX253" s="5"/>
      <c r="EY253" s="5"/>
      <c r="EZ253" s="5"/>
      <c r="FA253" s="5"/>
      <c r="FB253" s="5"/>
      <c r="FC253" s="5"/>
      <c r="FD253" s="5"/>
      <c r="FE253" s="5"/>
      <c r="FF253" s="5"/>
      <c r="FG253" s="5"/>
      <c r="FH253" s="5"/>
      <c r="FI253" s="5"/>
      <c r="FJ253" s="5"/>
      <c r="FK253" s="5"/>
      <c r="FL253" s="5"/>
      <c r="FM253" s="5"/>
      <c r="FN253" s="5"/>
      <c r="FO253" s="5"/>
      <c r="FP253" s="5"/>
      <c r="FQ253" s="5"/>
      <c r="FR253" s="5"/>
      <c r="FS253" s="5"/>
      <c r="FT253" s="5"/>
      <c r="FU253" s="5"/>
      <c r="FV253" s="5"/>
      <c r="FW253" s="5"/>
      <c r="FX253" s="5"/>
      <c r="FY253" s="5"/>
      <c r="FZ253" s="5"/>
      <c r="GA253" s="5"/>
      <c r="GB253" s="5"/>
      <c r="GC253" s="5"/>
      <c r="GD253" s="5"/>
      <c r="GE253" s="5"/>
      <c r="GF253" s="5"/>
      <c r="GG253" s="5"/>
      <c r="GH253" s="5"/>
      <c r="GI253" s="5"/>
      <c r="GJ253" s="5"/>
      <c r="GK253" s="5"/>
      <c r="GL253" s="5"/>
      <c r="GM253" s="5"/>
      <c r="GN253" s="5"/>
      <c r="GO253" s="5"/>
      <c r="GP253" s="5"/>
      <c r="GQ253" s="5"/>
      <c r="GR253" s="5"/>
      <c r="GS253" s="5"/>
      <c r="GT253" s="5"/>
      <c r="GU253" s="5"/>
      <c r="GV253" s="5"/>
      <c r="GW253" s="5"/>
      <c r="GX253" s="5"/>
      <c r="GY253" s="5"/>
      <c r="GZ253" s="5"/>
      <c r="HA253" s="5"/>
      <c r="HB253" s="5"/>
      <c r="HC253" s="5"/>
      <c r="HD253" s="5"/>
      <c r="HE253" s="5"/>
      <c r="HF253" s="5"/>
      <c r="HG253" s="5"/>
      <c r="HH253" s="5"/>
      <c r="HI253" s="5"/>
      <c r="HJ253" s="5"/>
      <c r="HK253" s="5"/>
      <c r="HL253" s="5"/>
      <c r="HM253" s="5"/>
      <c r="HN253" s="5"/>
      <c r="HO253" s="5"/>
      <c r="HP253" s="5"/>
    </row>
    <row r="254" spans="1:224" ht="12" customHeight="1" x14ac:dyDescent="0.25">
      <c r="A254" s="16"/>
      <c r="B254" s="17" t="s">
        <v>18</v>
      </c>
      <c r="C254" s="6"/>
      <c r="D254" s="14"/>
      <c r="E254" s="14"/>
      <c r="F254" s="14"/>
      <c r="G254" s="15"/>
      <c r="H254" s="15"/>
      <c r="I254" s="15"/>
      <c r="J254" s="15"/>
      <c r="K254" s="14"/>
      <c r="L254" s="14"/>
      <c r="M254" s="14"/>
      <c r="N254" s="14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  <c r="AB254" s="5"/>
      <c r="AC254" s="5"/>
      <c r="AD254" s="5"/>
      <c r="AE254" s="5"/>
      <c r="AF254" s="5"/>
      <c r="AG254" s="5"/>
      <c r="AH254" s="5"/>
      <c r="AI254" s="5"/>
      <c r="AJ254" s="5"/>
      <c r="AK254" s="5"/>
      <c r="AL254" s="5"/>
      <c r="AM254" s="5"/>
      <c r="AN254" s="5"/>
      <c r="AO254" s="5"/>
      <c r="AP254" s="5"/>
      <c r="AQ254" s="5"/>
      <c r="AR254" s="5"/>
      <c r="AS254" s="5"/>
      <c r="AT254" s="5"/>
      <c r="AU254" s="5"/>
      <c r="AV254" s="5"/>
      <c r="AW254" s="5"/>
      <c r="AX254" s="5"/>
      <c r="AY254" s="5"/>
      <c r="AZ254" s="5"/>
      <c r="BA254" s="5"/>
      <c r="BB254" s="5"/>
      <c r="BC254" s="5"/>
      <c r="BD254" s="5"/>
      <c r="BE254" s="5"/>
      <c r="BF254" s="5"/>
      <c r="BG254" s="5"/>
      <c r="BH254" s="5"/>
      <c r="BI254" s="5"/>
      <c r="BJ254" s="5"/>
      <c r="BK254" s="5"/>
      <c r="BL254" s="5"/>
      <c r="BM254" s="5"/>
      <c r="BN254" s="5"/>
      <c r="BO254" s="5"/>
      <c r="BP254" s="5"/>
      <c r="BQ254" s="5"/>
      <c r="BR254" s="5"/>
      <c r="BS254" s="5"/>
      <c r="BT254" s="5"/>
      <c r="BU254" s="5"/>
      <c r="BV254" s="5"/>
      <c r="BW254" s="5"/>
      <c r="BX254" s="5"/>
      <c r="BY254" s="5"/>
      <c r="BZ254" s="5"/>
      <c r="CA254" s="5"/>
      <c r="CB254" s="5"/>
      <c r="CC254" s="5"/>
      <c r="CD254" s="5"/>
      <c r="CE254" s="5"/>
      <c r="CF254" s="5"/>
      <c r="CG254" s="5"/>
      <c r="CH254" s="5"/>
      <c r="CI254" s="5"/>
      <c r="CJ254" s="5"/>
      <c r="CK254" s="5"/>
      <c r="CL254" s="5"/>
      <c r="CM254" s="5"/>
      <c r="CN254" s="5"/>
      <c r="CO254" s="5"/>
      <c r="CP254" s="5"/>
      <c r="CQ254" s="5"/>
      <c r="CR254" s="5"/>
      <c r="CS254" s="5"/>
      <c r="CT254" s="5"/>
      <c r="CU254" s="5"/>
      <c r="CV254" s="5"/>
      <c r="CW254" s="5"/>
      <c r="CX254" s="5"/>
      <c r="CY254" s="5"/>
      <c r="CZ254" s="5"/>
      <c r="DA254" s="5"/>
      <c r="DB254" s="5"/>
      <c r="DC254" s="5"/>
      <c r="DD254" s="5"/>
      <c r="DE254" s="5"/>
      <c r="DF254" s="5"/>
      <c r="DG254" s="5"/>
      <c r="DH254" s="5"/>
      <c r="DI254" s="5"/>
      <c r="DJ254" s="5"/>
      <c r="DK254" s="5"/>
      <c r="DL254" s="5"/>
      <c r="DM254" s="5"/>
      <c r="DN254" s="5"/>
      <c r="DO254" s="5"/>
      <c r="DP254" s="5"/>
      <c r="DQ254" s="5"/>
      <c r="DR254" s="5"/>
      <c r="DS254" s="5"/>
      <c r="DT254" s="5"/>
      <c r="DU254" s="5"/>
      <c r="DV254" s="5"/>
      <c r="DW254" s="5"/>
      <c r="DX254" s="5"/>
      <c r="DY254" s="5"/>
      <c r="DZ254" s="5"/>
      <c r="EA254" s="5"/>
      <c r="EB254" s="5"/>
      <c r="EC254" s="5"/>
      <c r="ED254" s="5"/>
      <c r="EE254" s="5"/>
      <c r="EF254" s="5"/>
      <c r="EG254" s="5"/>
      <c r="EH254" s="5"/>
      <c r="EI254" s="5"/>
      <c r="EJ254" s="5"/>
      <c r="EK254" s="5"/>
      <c r="EL254" s="5"/>
      <c r="EM254" s="5"/>
      <c r="EN254" s="5"/>
      <c r="EO254" s="5"/>
      <c r="EP254" s="5"/>
      <c r="EQ254" s="5"/>
      <c r="ER254" s="5"/>
      <c r="ES254" s="5"/>
      <c r="ET254" s="5"/>
      <c r="EU254" s="5"/>
      <c r="EV254" s="5"/>
      <c r="EW254" s="5"/>
      <c r="EX254" s="5"/>
      <c r="EY254" s="5"/>
      <c r="EZ254" s="5"/>
      <c r="FA254" s="5"/>
      <c r="FB254" s="5"/>
      <c r="FC254" s="5"/>
      <c r="FD254" s="5"/>
      <c r="FE254" s="5"/>
      <c r="FF254" s="5"/>
      <c r="FG254" s="5"/>
      <c r="FH254" s="5"/>
      <c r="FI254" s="5"/>
      <c r="FJ254" s="5"/>
      <c r="FK254" s="5"/>
      <c r="FL254" s="5"/>
      <c r="FM254" s="5"/>
      <c r="FN254" s="5"/>
      <c r="FO254" s="5"/>
      <c r="FP254" s="5"/>
      <c r="FQ254" s="5"/>
      <c r="FR254" s="5"/>
      <c r="FS254" s="5"/>
      <c r="FT254" s="5"/>
      <c r="FU254" s="5"/>
      <c r="FV254" s="5"/>
      <c r="FW254" s="5"/>
      <c r="FX254" s="5"/>
      <c r="FY254" s="5"/>
      <c r="FZ254" s="5"/>
      <c r="GA254" s="5"/>
      <c r="GB254" s="5"/>
      <c r="GC254" s="5"/>
      <c r="GD254" s="5"/>
      <c r="GE254" s="5"/>
      <c r="GF254" s="5"/>
      <c r="GG254" s="5"/>
      <c r="GH254" s="5"/>
      <c r="GI254" s="5"/>
      <c r="GJ254" s="5"/>
      <c r="GK254" s="5"/>
      <c r="GL254" s="5"/>
      <c r="GM254" s="5"/>
      <c r="GN254" s="5"/>
      <c r="GO254" s="5"/>
      <c r="GP254" s="5"/>
      <c r="GQ254" s="5"/>
      <c r="GR254" s="5"/>
      <c r="GS254" s="5"/>
      <c r="GT254" s="5"/>
      <c r="GU254" s="5"/>
      <c r="GV254" s="5"/>
      <c r="GW254" s="5"/>
      <c r="GX254" s="5"/>
      <c r="GY254" s="5"/>
      <c r="GZ254" s="5"/>
      <c r="HA254" s="5"/>
      <c r="HB254" s="5"/>
      <c r="HC254" s="5"/>
      <c r="HD254" s="5"/>
      <c r="HE254" s="5"/>
      <c r="HF254" s="5"/>
      <c r="HG254" s="5"/>
      <c r="HH254" s="5"/>
      <c r="HI254" s="5"/>
      <c r="HJ254" s="5"/>
      <c r="HK254" s="5"/>
      <c r="HL254" s="5"/>
      <c r="HM254" s="5"/>
      <c r="HN254" s="5"/>
      <c r="HO254" s="5"/>
      <c r="HP254" s="5"/>
    </row>
    <row r="255" spans="1:224" ht="12" customHeight="1" x14ac:dyDescent="0.25">
      <c r="A255" s="6"/>
      <c r="B255" s="18" t="s">
        <v>19</v>
      </c>
      <c r="C255" s="19"/>
      <c r="D255" s="14"/>
      <c r="E255" s="14"/>
      <c r="F255" s="14"/>
      <c r="G255" s="15"/>
      <c r="H255" s="15"/>
      <c r="I255" s="15"/>
      <c r="J255" s="15"/>
      <c r="K255" s="14"/>
      <c r="L255" s="14"/>
      <c r="M255" s="14"/>
      <c r="N255" s="14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  <c r="AB255" s="5"/>
      <c r="AC255" s="5"/>
      <c r="AD255" s="5"/>
      <c r="AE255" s="5"/>
      <c r="AF255" s="5"/>
      <c r="AG255" s="5"/>
      <c r="AH255" s="5"/>
      <c r="AI255" s="5"/>
      <c r="AJ255" s="5"/>
      <c r="AK255" s="5"/>
      <c r="AL255" s="5"/>
      <c r="AM255" s="5"/>
      <c r="AN255" s="5"/>
      <c r="AO255" s="5"/>
      <c r="AP255" s="5"/>
      <c r="AQ255" s="5"/>
      <c r="AR255" s="5"/>
      <c r="AS255" s="5"/>
      <c r="AT255" s="5"/>
      <c r="AU255" s="5"/>
      <c r="AV255" s="5"/>
      <c r="AW255" s="5"/>
      <c r="AX255" s="5"/>
      <c r="AY255" s="5"/>
      <c r="AZ255" s="5"/>
      <c r="BA255" s="5"/>
      <c r="BB255" s="5"/>
      <c r="BC255" s="5"/>
      <c r="BD255" s="5"/>
      <c r="BE255" s="5"/>
      <c r="BF255" s="5"/>
      <c r="BG255" s="5"/>
      <c r="BH255" s="5"/>
      <c r="BI255" s="5"/>
      <c r="BJ255" s="5"/>
      <c r="BK255" s="5"/>
      <c r="BL255" s="5"/>
      <c r="BM255" s="5"/>
      <c r="BN255" s="5"/>
      <c r="BO255" s="5"/>
      <c r="BP255" s="5"/>
      <c r="BQ255" s="5"/>
      <c r="BR255" s="5"/>
      <c r="BS255" s="5"/>
      <c r="BT255" s="5"/>
      <c r="BU255" s="5"/>
      <c r="BV255" s="5"/>
      <c r="BW255" s="5"/>
      <c r="BX255" s="5"/>
      <c r="BY255" s="5"/>
      <c r="BZ255" s="5"/>
      <c r="CA255" s="5"/>
      <c r="CB255" s="5"/>
      <c r="CC255" s="5"/>
      <c r="CD255" s="5"/>
      <c r="CE255" s="5"/>
      <c r="CF255" s="5"/>
      <c r="CG255" s="5"/>
      <c r="CH255" s="5"/>
      <c r="CI255" s="5"/>
      <c r="CJ255" s="5"/>
      <c r="CK255" s="5"/>
      <c r="CL255" s="5"/>
      <c r="CM255" s="5"/>
      <c r="CN255" s="5"/>
      <c r="CO255" s="5"/>
      <c r="CP255" s="5"/>
      <c r="CQ255" s="5"/>
      <c r="CR255" s="5"/>
      <c r="CS255" s="5"/>
      <c r="CT255" s="5"/>
      <c r="CU255" s="5"/>
      <c r="CV255" s="5"/>
      <c r="CW255" s="5"/>
      <c r="CX255" s="5"/>
      <c r="CY255" s="5"/>
      <c r="CZ255" s="5"/>
      <c r="DA255" s="5"/>
      <c r="DB255" s="5"/>
      <c r="DC255" s="5"/>
      <c r="DD255" s="5"/>
      <c r="DE255" s="5"/>
      <c r="DF255" s="5"/>
      <c r="DG255" s="5"/>
      <c r="DH255" s="5"/>
      <c r="DI255" s="5"/>
      <c r="DJ255" s="5"/>
      <c r="DK255" s="5"/>
      <c r="DL255" s="5"/>
      <c r="DM255" s="5"/>
      <c r="DN255" s="5"/>
      <c r="DO255" s="5"/>
      <c r="DP255" s="5"/>
      <c r="DQ255" s="5"/>
      <c r="DR255" s="5"/>
      <c r="DS255" s="5"/>
      <c r="DT255" s="5"/>
      <c r="DU255" s="5"/>
      <c r="DV255" s="5"/>
      <c r="DW255" s="5"/>
      <c r="DX255" s="5"/>
      <c r="DY255" s="5"/>
      <c r="DZ255" s="5"/>
      <c r="EA255" s="5"/>
      <c r="EB255" s="5"/>
      <c r="EC255" s="5"/>
      <c r="ED255" s="5"/>
      <c r="EE255" s="5"/>
      <c r="EF255" s="5"/>
      <c r="EG255" s="5"/>
      <c r="EH255" s="5"/>
      <c r="EI255" s="5"/>
      <c r="EJ255" s="5"/>
      <c r="EK255" s="5"/>
      <c r="EL255" s="5"/>
      <c r="EM255" s="5"/>
      <c r="EN255" s="5"/>
      <c r="EO255" s="5"/>
      <c r="EP255" s="5"/>
      <c r="EQ255" s="5"/>
      <c r="ER255" s="5"/>
      <c r="ES255" s="5"/>
      <c r="ET255" s="5"/>
      <c r="EU255" s="5"/>
      <c r="EV255" s="5"/>
      <c r="EW255" s="5"/>
      <c r="EX255" s="5"/>
      <c r="EY255" s="5"/>
      <c r="EZ255" s="5"/>
      <c r="FA255" s="5"/>
      <c r="FB255" s="5"/>
      <c r="FC255" s="5"/>
      <c r="FD255" s="5"/>
      <c r="FE255" s="5"/>
      <c r="FF255" s="5"/>
      <c r="FG255" s="5"/>
      <c r="FH255" s="5"/>
      <c r="FI255" s="5"/>
      <c r="FJ255" s="5"/>
      <c r="FK255" s="5"/>
      <c r="FL255" s="5"/>
      <c r="FM255" s="5"/>
      <c r="FN255" s="5"/>
      <c r="FO255" s="5"/>
      <c r="FP255" s="5"/>
      <c r="FQ255" s="5"/>
      <c r="FR255" s="5"/>
      <c r="FS255" s="5"/>
      <c r="FT255" s="5"/>
      <c r="FU255" s="5"/>
      <c r="FV255" s="5"/>
      <c r="FW255" s="5"/>
      <c r="FX255" s="5"/>
      <c r="FY255" s="5"/>
      <c r="FZ255" s="5"/>
      <c r="GA255" s="5"/>
      <c r="GB255" s="5"/>
      <c r="GC255" s="5"/>
      <c r="GD255" s="5"/>
      <c r="GE255" s="5"/>
      <c r="GF255" s="5"/>
      <c r="GG255" s="5"/>
      <c r="GH255" s="5"/>
      <c r="GI255" s="5"/>
      <c r="GJ255" s="5"/>
      <c r="GK255" s="5"/>
      <c r="GL255" s="5"/>
      <c r="GM255" s="5"/>
      <c r="GN255" s="5"/>
      <c r="GO255" s="5"/>
      <c r="GP255" s="5"/>
      <c r="GQ255" s="5"/>
      <c r="GR255" s="5"/>
      <c r="GS255" s="5"/>
      <c r="GT255" s="5"/>
      <c r="GU255" s="5"/>
      <c r="GV255" s="5"/>
      <c r="GW255" s="5"/>
      <c r="GX255" s="5"/>
      <c r="GY255" s="5"/>
      <c r="GZ255" s="5"/>
      <c r="HA255" s="5"/>
      <c r="HB255" s="5"/>
      <c r="HC255" s="5"/>
      <c r="HD255" s="5"/>
      <c r="HE255" s="5"/>
      <c r="HF255" s="5"/>
      <c r="HG255" s="5"/>
      <c r="HH255" s="5"/>
      <c r="HI255" s="5"/>
      <c r="HJ255" s="5"/>
      <c r="HK255" s="5"/>
      <c r="HL255" s="5"/>
      <c r="HM255" s="5"/>
      <c r="HN255" s="5"/>
      <c r="HO255" s="5"/>
      <c r="HP255" s="5"/>
    </row>
    <row r="256" spans="1:224" ht="12" customHeight="1" x14ac:dyDescent="0.25">
      <c r="A256" s="20">
        <v>14</v>
      </c>
      <c r="B256" s="21" t="s">
        <v>20</v>
      </c>
      <c r="C256" s="22" t="s">
        <v>21</v>
      </c>
      <c r="D256" s="23">
        <v>0.1</v>
      </c>
      <c r="E256" s="23">
        <v>6.2</v>
      </c>
      <c r="F256" s="23">
        <v>2.2000000000000002</v>
      </c>
      <c r="G256" s="24">
        <v>65</v>
      </c>
      <c r="H256" s="24">
        <v>0</v>
      </c>
      <c r="I256" s="24">
        <v>0</v>
      </c>
      <c r="J256" s="24">
        <v>0</v>
      </c>
      <c r="K256" s="23">
        <v>0</v>
      </c>
      <c r="L256" s="23">
        <v>0</v>
      </c>
      <c r="M256" s="23">
        <v>0</v>
      </c>
      <c r="N256" s="23">
        <v>0</v>
      </c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  <c r="AB256" s="5"/>
      <c r="AC256" s="5"/>
      <c r="AD256" s="5"/>
      <c r="AE256" s="5"/>
      <c r="AF256" s="5"/>
      <c r="AG256" s="5"/>
      <c r="AH256" s="5"/>
      <c r="AI256" s="5"/>
      <c r="AJ256" s="5"/>
      <c r="AK256" s="5"/>
      <c r="AL256" s="5"/>
      <c r="AM256" s="5"/>
      <c r="AN256" s="5"/>
      <c r="AO256" s="5"/>
      <c r="AP256" s="5"/>
      <c r="AQ256" s="5"/>
      <c r="AR256" s="5"/>
      <c r="AS256" s="5"/>
      <c r="AT256" s="5"/>
      <c r="AU256" s="5"/>
      <c r="AV256" s="5"/>
      <c r="AW256" s="5"/>
      <c r="AX256" s="5"/>
      <c r="AY256" s="5"/>
      <c r="AZ256" s="5"/>
      <c r="BA256" s="5"/>
      <c r="BB256" s="5"/>
      <c r="BC256" s="5"/>
      <c r="BD256" s="5"/>
      <c r="BE256" s="5"/>
      <c r="BF256" s="5"/>
      <c r="BG256" s="5"/>
      <c r="BH256" s="5"/>
      <c r="BI256" s="5"/>
      <c r="BJ256" s="5"/>
      <c r="BK256" s="5"/>
      <c r="BL256" s="5"/>
      <c r="BM256" s="5"/>
      <c r="BN256" s="5"/>
      <c r="BO256" s="5"/>
      <c r="BP256" s="5"/>
      <c r="BQ256" s="5"/>
      <c r="BR256" s="5"/>
      <c r="BS256" s="5"/>
      <c r="BT256" s="5"/>
      <c r="BU256" s="5"/>
      <c r="BV256" s="5"/>
      <c r="BW256" s="5"/>
      <c r="BX256" s="5"/>
      <c r="BY256" s="5"/>
      <c r="BZ256" s="5"/>
      <c r="CA256" s="5"/>
      <c r="CB256" s="5"/>
      <c r="CC256" s="5"/>
      <c r="CD256" s="5"/>
      <c r="CE256" s="5"/>
      <c r="CF256" s="5"/>
      <c r="CG256" s="5"/>
      <c r="CH256" s="5"/>
      <c r="CI256" s="5"/>
      <c r="CJ256" s="5"/>
      <c r="CK256" s="5"/>
      <c r="CL256" s="5"/>
      <c r="CM256" s="5"/>
      <c r="CN256" s="5"/>
      <c r="CO256" s="5"/>
      <c r="CP256" s="5"/>
      <c r="CQ256" s="5"/>
      <c r="CR256" s="5"/>
      <c r="CS256" s="5"/>
      <c r="CT256" s="5"/>
      <c r="CU256" s="5"/>
      <c r="CV256" s="5"/>
      <c r="CW256" s="5"/>
      <c r="CX256" s="5"/>
      <c r="CY256" s="5"/>
      <c r="CZ256" s="5"/>
      <c r="DA256" s="5"/>
      <c r="DB256" s="5"/>
      <c r="DC256" s="5"/>
      <c r="DD256" s="5"/>
      <c r="DE256" s="5"/>
      <c r="DF256" s="5"/>
      <c r="DG256" s="5"/>
      <c r="DH256" s="5"/>
      <c r="DI256" s="5"/>
      <c r="DJ256" s="5"/>
      <c r="DK256" s="5"/>
      <c r="DL256" s="5"/>
      <c r="DM256" s="5"/>
      <c r="DN256" s="5"/>
      <c r="DO256" s="5"/>
      <c r="DP256" s="5"/>
      <c r="DQ256" s="5"/>
      <c r="DR256" s="5"/>
      <c r="DS256" s="5"/>
      <c r="DT256" s="5"/>
      <c r="DU256" s="5"/>
      <c r="DV256" s="5"/>
      <c r="DW256" s="5"/>
      <c r="DX256" s="5"/>
      <c r="DY256" s="5"/>
      <c r="DZ256" s="5"/>
      <c r="EA256" s="5"/>
      <c r="EB256" s="5"/>
      <c r="EC256" s="5"/>
      <c r="ED256" s="5"/>
      <c r="EE256" s="5"/>
      <c r="EF256" s="5"/>
      <c r="EG256" s="5"/>
      <c r="EH256" s="5"/>
      <c r="EI256" s="5"/>
      <c r="EJ256" s="5"/>
      <c r="EK256" s="5"/>
      <c r="EL256" s="5"/>
      <c r="EM256" s="5"/>
      <c r="EN256" s="5"/>
      <c r="EO256" s="5"/>
      <c r="EP256" s="5"/>
      <c r="EQ256" s="5"/>
      <c r="ER256" s="5"/>
      <c r="ES256" s="5"/>
      <c r="ET256" s="5"/>
      <c r="EU256" s="5"/>
      <c r="EV256" s="5"/>
      <c r="EW256" s="5"/>
      <c r="EX256" s="5"/>
      <c r="EY256" s="5"/>
      <c r="EZ256" s="5"/>
      <c r="FA256" s="5"/>
      <c r="FB256" s="5"/>
      <c r="FC256" s="5"/>
      <c r="FD256" s="5"/>
      <c r="FE256" s="5"/>
      <c r="FF256" s="5"/>
      <c r="FG256" s="5"/>
      <c r="FH256" s="5"/>
      <c r="FI256" s="5"/>
      <c r="FJ256" s="5"/>
      <c r="FK256" s="5"/>
      <c r="FL256" s="5"/>
      <c r="FM256" s="5"/>
      <c r="FN256" s="5"/>
      <c r="FO256" s="5"/>
      <c r="FP256" s="5"/>
      <c r="FQ256" s="5"/>
      <c r="FR256" s="5"/>
      <c r="FS256" s="5"/>
      <c r="FT256" s="5"/>
      <c r="FU256" s="5"/>
      <c r="FV256" s="5"/>
      <c r="FW256" s="5"/>
      <c r="FX256" s="5"/>
      <c r="FY256" s="5"/>
      <c r="FZ256" s="5"/>
      <c r="GA256" s="5"/>
      <c r="GB256" s="5"/>
      <c r="GC256" s="5"/>
      <c r="GD256" s="5"/>
      <c r="GE256" s="5"/>
      <c r="GF256" s="5"/>
      <c r="GG256" s="5"/>
      <c r="GH256" s="5"/>
      <c r="GI256" s="5"/>
      <c r="GJ256" s="5"/>
      <c r="GK256" s="5"/>
      <c r="GL256" s="5"/>
      <c r="GM256" s="5"/>
      <c r="GN256" s="5"/>
      <c r="GO256" s="5"/>
      <c r="GP256" s="5"/>
      <c r="GQ256" s="5"/>
      <c r="GR256" s="5"/>
      <c r="GS256" s="5"/>
      <c r="GT256" s="5"/>
      <c r="GU256" s="5"/>
      <c r="GV256" s="5"/>
      <c r="GW256" s="5"/>
      <c r="GX256" s="5"/>
      <c r="GY256" s="5"/>
      <c r="GZ256" s="5"/>
      <c r="HA256" s="5"/>
      <c r="HB256" s="5"/>
      <c r="HC256" s="5"/>
      <c r="HD256" s="5"/>
      <c r="HE256" s="5"/>
      <c r="HF256" s="5"/>
      <c r="HG256" s="5"/>
      <c r="HH256" s="5"/>
      <c r="HI256" s="5"/>
      <c r="HJ256" s="5"/>
      <c r="HK256" s="5"/>
      <c r="HL256" s="5"/>
      <c r="HM256" s="5"/>
      <c r="HN256" s="5"/>
      <c r="HO256" s="5"/>
      <c r="HP256" s="5"/>
    </row>
    <row r="257" spans="1:224" ht="12" customHeight="1" x14ac:dyDescent="0.25">
      <c r="A257" s="20">
        <v>210</v>
      </c>
      <c r="B257" s="21" t="s">
        <v>22</v>
      </c>
      <c r="C257" s="22" t="s">
        <v>23</v>
      </c>
      <c r="D257" s="14">
        <v>18.600000000000001</v>
      </c>
      <c r="E257" s="14">
        <v>19.2</v>
      </c>
      <c r="F257" s="14">
        <v>4.5999999999999996</v>
      </c>
      <c r="G257" s="15">
        <v>266</v>
      </c>
      <c r="H257" s="15">
        <v>165</v>
      </c>
      <c r="I257" s="15">
        <v>27</v>
      </c>
      <c r="J257" s="15">
        <v>328</v>
      </c>
      <c r="K257" s="14">
        <v>3.46</v>
      </c>
      <c r="L257" s="14">
        <v>0.09</v>
      </c>
      <c r="M257" s="14">
        <v>0.98</v>
      </c>
      <c r="N257" s="14">
        <v>1.4999999999999999E-2</v>
      </c>
      <c r="O257" s="9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  <c r="AB257" s="5"/>
      <c r="AC257" s="5"/>
      <c r="AD257" s="5"/>
      <c r="AE257" s="5"/>
      <c r="AF257" s="5"/>
      <c r="AG257" s="5"/>
      <c r="AH257" s="5"/>
      <c r="AI257" s="5"/>
      <c r="AJ257" s="5"/>
      <c r="AK257" s="5"/>
      <c r="AL257" s="5"/>
      <c r="AM257" s="5"/>
      <c r="AN257" s="5"/>
      <c r="AO257" s="5"/>
      <c r="AP257" s="5"/>
      <c r="AQ257" s="5"/>
      <c r="AR257" s="5"/>
      <c r="AS257" s="5"/>
      <c r="AT257" s="5"/>
      <c r="AU257" s="5"/>
      <c r="AV257" s="5"/>
      <c r="AW257" s="5"/>
      <c r="AX257" s="5"/>
      <c r="AY257" s="5"/>
      <c r="AZ257" s="5"/>
      <c r="BA257" s="5"/>
      <c r="BB257" s="5"/>
      <c r="BC257" s="5"/>
      <c r="BD257" s="5"/>
      <c r="BE257" s="5"/>
      <c r="BF257" s="5"/>
      <c r="BG257" s="5"/>
      <c r="BH257" s="5"/>
      <c r="BI257" s="5"/>
      <c r="BJ257" s="5"/>
      <c r="BK257" s="5"/>
      <c r="BL257" s="5"/>
      <c r="BM257" s="5"/>
      <c r="BN257" s="5"/>
      <c r="BO257" s="5"/>
      <c r="BP257" s="5"/>
      <c r="BQ257" s="5"/>
      <c r="BR257" s="5"/>
      <c r="BS257" s="5"/>
      <c r="BT257" s="5"/>
      <c r="BU257" s="5"/>
      <c r="BV257" s="5"/>
      <c r="BW257" s="5"/>
      <c r="BX257" s="5"/>
      <c r="BY257" s="5"/>
      <c r="BZ257" s="5"/>
      <c r="CA257" s="5"/>
      <c r="CB257" s="5"/>
      <c r="CC257" s="5"/>
      <c r="CD257" s="5"/>
      <c r="CE257" s="5"/>
      <c r="CF257" s="5"/>
      <c r="CG257" s="5"/>
      <c r="CH257" s="5"/>
      <c r="CI257" s="5"/>
      <c r="CJ257" s="5"/>
      <c r="CK257" s="5"/>
      <c r="CL257" s="5"/>
      <c r="CM257" s="5"/>
      <c r="CN257" s="5"/>
      <c r="CO257" s="5"/>
      <c r="CP257" s="5"/>
      <c r="CQ257" s="5"/>
      <c r="CR257" s="5"/>
      <c r="CS257" s="5"/>
      <c r="CT257" s="5"/>
      <c r="CU257" s="5"/>
      <c r="CV257" s="5"/>
      <c r="CW257" s="5"/>
      <c r="CX257" s="5"/>
      <c r="CY257" s="5"/>
      <c r="CZ257" s="5"/>
      <c r="DA257" s="5"/>
      <c r="DB257" s="5"/>
      <c r="DC257" s="5"/>
      <c r="DD257" s="5"/>
      <c r="DE257" s="5"/>
      <c r="DF257" s="5"/>
      <c r="DG257" s="5"/>
      <c r="DH257" s="5"/>
      <c r="DI257" s="5"/>
      <c r="DJ257" s="5"/>
      <c r="DK257" s="5"/>
      <c r="DL257" s="5"/>
      <c r="DM257" s="5"/>
      <c r="DN257" s="5"/>
      <c r="DO257" s="5"/>
      <c r="DP257" s="5"/>
      <c r="DQ257" s="5"/>
      <c r="DR257" s="5"/>
      <c r="DS257" s="5"/>
      <c r="DT257" s="5"/>
      <c r="DU257" s="5"/>
      <c r="DV257" s="5"/>
      <c r="DW257" s="5"/>
      <c r="DX257" s="5"/>
      <c r="DY257" s="5"/>
      <c r="DZ257" s="5"/>
      <c r="EA257" s="5"/>
      <c r="EB257" s="5"/>
      <c r="EC257" s="5"/>
      <c r="ED257" s="5"/>
      <c r="EE257" s="5"/>
      <c r="EF257" s="5"/>
      <c r="EG257" s="5"/>
      <c r="EH257" s="5"/>
      <c r="EI257" s="5"/>
      <c r="EJ257" s="5"/>
      <c r="EK257" s="5"/>
      <c r="EL257" s="5"/>
      <c r="EM257" s="5"/>
      <c r="EN257" s="5"/>
      <c r="EO257" s="5"/>
      <c r="EP257" s="5"/>
      <c r="EQ257" s="5"/>
      <c r="ER257" s="5"/>
      <c r="ES257" s="5"/>
      <c r="ET257" s="5"/>
      <c r="EU257" s="5"/>
      <c r="EV257" s="5"/>
      <c r="EW257" s="5"/>
      <c r="EX257" s="5"/>
      <c r="EY257" s="5"/>
      <c r="EZ257" s="5"/>
      <c r="FA257" s="5"/>
      <c r="FB257" s="5"/>
      <c r="FC257" s="5"/>
      <c r="FD257" s="5"/>
      <c r="FE257" s="5"/>
      <c r="FF257" s="5"/>
      <c r="FG257" s="5"/>
      <c r="FH257" s="5"/>
      <c r="FI257" s="5"/>
      <c r="FJ257" s="5"/>
      <c r="FK257" s="5"/>
      <c r="FL257" s="5"/>
      <c r="FM257" s="5"/>
      <c r="FN257" s="5"/>
      <c r="FO257" s="5"/>
      <c r="FP257" s="5"/>
      <c r="FQ257" s="5"/>
      <c r="FR257" s="5"/>
      <c r="FS257" s="5"/>
      <c r="FT257" s="5"/>
      <c r="FU257" s="5"/>
      <c r="FV257" s="5"/>
      <c r="FW257" s="5"/>
      <c r="FX257" s="5"/>
      <c r="FY257" s="5"/>
      <c r="FZ257" s="5"/>
      <c r="GA257" s="5"/>
      <c r="GB257" s="5"/>
      <c r="GC257" s="5"/>
      <c r="GD257" s="5"/>
      <c r="GE257" s="5"/>
      <c r="GF257" s="5"/>
      <c r="GG257" s="5"/>
      <c r="GH257" s="5"/>
      <c r="GI257" s="5"/>
      <c r="GJ257" s="5"/>
      <c r="GK257" s="5"/>
      <c r="GL257" s="5"/>
      <c r="GM257" s="5"/>
      <c r="GN257" s="5"/>
      <c r="GO257" s="5"/>
      <c r="GP257" s="5"/>
      <c r="GQ257" s="5"/>
      <c r="GR257" s="5"/>
      <c r="GS257" s="5"/>
      <c r="GT257" s="5"/>
      <c r="GU257" s="5"/>
      <c r="GV257" s="5"/>
      <c r="GW257" s="5"/>
      <c r="GX257" s="5"/>
      <c r="GY257" s="5"/>
      <c r="GZ257" s="5"/>
      <c r="HA257" s="5"/>
      <c r="HB257" s="5"/>
      <c r="HC257" s="5"/>
      <c r="HD257" s="5"/>
      <c r="HE257" s="5"/>
      <c r="HF257" s="5"/>
      <c r="HG257" s="5"/>
      <c r="HH257" s="5"/>
      <c r="HI257" s="5"/>
      <c r="HJ257" s="5"/>
      <c r="HK257" s="5"/>
      <c r="HL257" s="5"/>
      <c r="HM257" s="5"/>
      <c r="HN257" s="5"/>
      <c r="HO257" s="5"/>
      <c r="HP257" s="5"/>
    </row>
    <row r="258" spans="1:224" ht="12" customHeight="1" x14ac:dyDescent="0.25">
      <c r="A258" s="20">
        <v>338</v>
      </c>
      <c r="B258" s="21" t="s">
        <v>24</v>
      </c>
      <c r="C258" s="22" t="s">
        <v>25</v>
      </c>
      <c r="D258" s="23">
        <v>0.4</v>
      </c>
      <c r="E258" s="14">
        <v>0.4</v>
      </c>
      <c r="F258" s="14">
        <v>10.8</v>
      </c>
      <c r="G258" s="15">
        <v>49</v>
      </c>
      <c r="H258" s="15">
        <v>18</v>
      </c>
      <c r="I258" s="15">
        <v>10</v>
      </c>
      <c r="J258" s="15">
        <v>12</v>
      </c>
      <c r="K258" s="14">
        <v>2.4</v>
      </c>
      <c r="L258" s="14">
        <v>0</v>
      </c>
      <c r="M258" s="14">
        <v>11</v>
      </c>
      <c r="N258" s="14">
        <v>0</v>
      </c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  <c r="AB258" s="5"/>
      <c r="AC258" s="5"/>
      <c r="AD258" s="5"/>
      <c r="AE258" s="5"/>
      <c r="AF258" s="5"/>
      <c r="AG258" s="5"/>
      <c r="AH258" s="5"/>
      <c r="AI258" s="5"/>
      <c r="AJ258" s="5"/>
      <c r="AK258" s="5"/>
      <c r="AL258" s="5"/>
      <c r="AM258" s="5"/>
      <c r="AN258" s="5"/>
      <c r="AO258" s="5"/>
      <c r="AP258" s="5"/>
      <c r="AQ258" s="5"/>
      <c r="AR258" s="5"/>
      <c r="AS258" s="5"/>
      <c r="AT258" s="5"/>
      <c r="AU258" s="5"/>
      <c r="AV258" s="5"/>
      <c r="AW258" s="5"/>
      <c r="AX258" s="5"/>
      <c r="AY258" s="5"/>
      <c r="AZ258" s="5"/>
      <c r="BA258" s="5"/>
      <c r="BB258" s="5"/>
      <c r="BC258" s="5"/>
      <c r="BD258" s="5"/>
      <c r="BE258" s="5"/>
      <c r="BF258" s="5"/>
      <c r="BG258" s="5"/>
      <c r="BH258" s="5"/>
      <c r="BI258" s="5"/>
      <c r="BJ258" s="5"/>
      <c r="BK258" s="5"/>
      <c r="BL258" s="5"/>
      <c r="BM258" s="5"/>
      <c r="BN258" s="5"/>
      <c r="BO258" s="5"/>
      <c r="BP258" s="5"/>
      <c r="BQ258" s="5"/>
      <c r="BR258" s="5"/>
      <c r="BS258" s="5"/>
      <c r="BT258" s="5"/>
      <c r="BU258" s="5"/>
      <c r="BV258" s="5"/>
      <c r="BW258" s="5"/>
      <c r="BX258" s="5"/>
      <c r="BY258" s="5"/>
      <c r="BZ258" s="5"/>
      <c r="CA258" s="5"/>
      <c r="CB258" s="5"/>
      <c r="CC258" s="5"/>
      <c r="CD258" s="5"/>
      <c r="CE258" s="5"/>
      <c r="CF258" s="5"/>
      <c r="CG258" s="5"/>
      <c r="CH258" s="5"/>
      <c r="CI258" s="5"/>
      <c r="CJ258" s="5"/>
      <c r="CK258" s="5"/>
      <c r="CL258" s="5"/>
      <c r="CM258" s="5"/>
      <c r="CN258" s="5"/>
      <c r="CO258" s="5"/>
      <c r="CP258" s="5"/>
      <c r="CQ258" s="5"/>
      <c r="CR258" s="5"/>
      <c r="CS258" s="5"/>
      <c r="CT258" s="5"/>
      <c r="CU258" s="5"/>
      <c r="CV258" s="5"/>
      <c r="CW258" s="5"/>
      <c r="CX258" s="5"/>
      <c r="CY258" s="5"/>
      <c r="CZ258" s="5"/>
      <c r="DA258" s="5"/>
      <c r="DB258" s="5"/>
      <c r="DC258" s="5"/>
      <c r="DD258" s="5"/>
      <c r="DE258" s="5"/>
      <c r="DF258" s="5"/>
      <c r="DG258" s="5"/>
      <c r="DH258" s="5"/>
      <c r="DI258" s="5"/>
      <c r="DJ258" s="5"/>
      <c r="DK258" s="5"/>
      <c r="DL258" s="5"/>
      <c r="DM258" s="5"/>
      <c r="DN258" s="5"/>
      <c r="DO258" s="5"/>
      <c r="DP258" s="5"/>
      <c r="DQ258" s="5"/>
      <c r="DR258" s="5"/>
      <c r="DS258" s="5"/>
      <c r="DT258" s="5"/>
      <c r="DU258" s="5"/>
      <c r="DV258" s="5"/>
      <c r="DW258" s="5"/>
      <c r="DX258" s="5"/>
      <c r="DY258" s="5"/>
      <c r="DZ258" s="5"/>
      <c r="EA258" s="5"/>
      <c r="EB258" s="5"/>
      <c r="EC258" s="5"/>
      <c r="ED258" s="5"/>
      <c r="EE258" s="5"/>
      <c r="EF258" s="5"/>
      <c r="EG258" s="5"/>
      <c r="EH258" s="5"/>
      <c r="EI258" s="5"/>
      <c r="EJ258" s="5"/>
      <c r="EK258" s="5"/>
      <c r="EL258" s="5"/>
      <c r="EM258" s="5"/>
      <c r="EN258" s="5"/>
      <c r="EO258" s="5"/>
      <c r="EP258" s="5"/>
      <c r="EQ258" s="5"/>
      <c r="ER258" s="5"/>
      <c r="ES258" s="5"/>
      <c r="ET258" s="5"/>
      <c r="EU258" s="5"/>
      <c r="EV258" s="5"/>
      <c r="EW258" s="5"/>
      <c r="EX258" s="5"/>
      <c r="EY258" s="5"/>
      <c r="EZ258" s="5"/>
      <c r="FA258" s="5"/>
      <c r="FB258" s="5"/>
      <c r="FC258" s="5"/>
      <c r="FD258" s="5"/>
      <c r="FE258" s="5"/>
      <c r="FF258" s="5"/>
      <c r="FG258" s="5"/>
      <c r="FH258" s="5"/>
      <c r="FI258" s="5"/>
      <c r="FJ258" s="5"/>
      <c r="FK258" s="5"/>
      <c r="FL258" s="5"/>
      <c r="FM258" s="5"/>
      <c r="FN258" s="5"/>
      <c r="FO258" s="5"/>
      <c r="FP258" s="5"/>
      <c r="FQ258" s="5"/>
      <c r="FR258" s="5"/>
      <c r="FS258" s="5"/>
      <c r="FT258" s="5"/>
      <c r="FU258" s="5"/>
      <c r="FV258" s="5"/>
      <c r="FW258" s="5"/>
      <c r="FX258" s="5"/>
      <c r="FY258" s="5"/>
      <c r="FZ258" s="5"/>
      <c r="GA258" s="5"/>
      <c r="GB258" s="5"/>
      <c r="GC258" s="5"/>
      <c r="GD258" s="5"/>
      <c r="GE258" s="5"/>
      <c r="GF258" s="5"/>
      <c r="GG258" s="5"/>
      <c r="GH258" s="5"/>
      <c r="GI258" s="5"/>
      <c r="GJ258" s="5"/>
      <c r="GK258" s="5"/>
      <c r="GL258" s="5"/>
      <c r="GM258" s="5"/>
      <c r="GN258" s="5"/>
      <c r="GO258" s="5"/>
      <c r="GP258" s="5"/>
      <c r="GQ258" s="5"/>
      <c r="GR258" s="5"/>
      <c r="GS258" s="5"/>
      <c r="GT258" s="5"/>
      <c r="GU258" s="5"/>
      <c r="GV258" s="5"/>
      <c r="GW258" s="5"/>
      <c r="GX258" s="5"/>
      <c r="GY258" s="5"/>
      <c r="GZ258" s="5"/>
      <c r="HA258" s="5"/>
      <c r="HB258" s="5"/>
      <c r="HC258" s="5"/>
      <c r="HD258" s="5"/>
      <c r="HE258" s="5"/>
      <c r="HF258" s="5"/>
      <c r="HG258" s="5"/>
      <c r="HH258" s="5"/>
      <c r="HI258" s="5"/>
      <c r="HJ258" s="5"/>
      <c r="HK258" s="5"/>
      <c r="HL258" s="5"/>
      <c r="HM258" s="5"/>
      <c r="HN258" s="5"/>
      <c r="HO258" s="5"/>
      <c r="HP258" s="5"/>
    </row>
    <row r="259" spans="1:224" ht="12" customHeight="1" x14ac:dyDescent="0.25">
      <c r="A259" s="20">
        <v>376</v>
      </c>
      <c r="B259" s="21" t="s">
        <v>26</v>
      </c>
      <c r="C259" s="22" t="s">
        <v>23</v>
      </c>
      <c r="D259" s="14">
        <v>0.2</v>
      </c>
      <c r="E259" s="14">
        <v>0.1</v>
      </c>
      <c r="F259" s="14">
        <v>5</v>
      </c>
      <c r="G259" s="15">
        <v>21</v>
      </c>
      <c r="H259" s="15">
        <v>5</v>
      </c>
      <c r="I259" s="15">
        <v>4</v>
      </c>
      <c r="J259" s="15">
        <v>8</v>
      </c>
      <c r="K259" s="14">
        <v>0.9</v>
      </c>
      <c r="L259" s="14">
        <v>0</v>
      </c>
      <c r="M259" s="14">
        <v>0.1</v>
      </c>
      <c r="N259" s="14">
        <v>0</v>
      </c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  <c r="AB259" s="5"/>
      <c r="AC259" s="5"/>
      <c r="AD259" s="5"/>
      <c r="AE259" s="5"/>
      <c r="AF259" s="5"/>
      <c r="AG259" s="5"/>
      <c r="AH259" s="5"/>
      <c r="AI259" s="5"/>
      <c r="AJ259" s="5"/>
      <c r="AK259" s="5"/>
      <c r="AL259" s="5"/>
      <c r="AM259" s="5"/>
      <c r="AN259" s="5"/>
      <c r="AO259" s="5"/>
      <c r="AP259" s="5"/>
      <c r="AQ259" s="5"/>
      <c r="AR259" s="5"/>
      <c r="AS259" s="5"/>
      <c r="AT259" s="5"/>
      <c r="AU259" s="5"/>
      <c r="AV259" s="5"/>
      <c r="AW259" s="5"/>
      <c r="AX259" s="5"/>
      <c r="AY259" s="5"/>
      <c r="AZ259" s="5"/>
      <c r="BA259" s="5"/>
      <c r="BB259" s="5"/>
      <c r="BC259" s="5"/>
      <c r="BD259" s="5"/>
      <c r="BE259" s="5"/>
      <c r="BF259" s="5"/>
      <c r="BG259" s="5"/>
      <c r="BH259" s="5"/>
      <c r="BI259" s="5"/>
      <c r="BJ259" s="5"/>
      <c r="BK259" s="5"/>
      <c r="BL259" s="5"/>
      <c r="BM259" s="5"/>
      <c r="BN259" s="5"/>
      <c r="BO259" s="5"/>
      <c r="BP259" s="5"/>
      <c r="BQ259" s="5"/>
      <c r="BR259" s="5"/>
      <c r="BS259" s="5"/>
      <c r="BT259" s="5"/>
      <c r="BU259" s="5"/>
      <c r="BV259" s="5"/>
      <c r="BW259" s="5"/>
      <c r="BX259" s="5"/>
      <c r="BY259" s="5"/>
      <c r="BZ259" s="5"/>
      <c r="CA259" s="5"/>
      <c r="CB259" s="5"/>
      <c r="CC259" s="5"/>
      <c r="CD259" s="5"/>
      <c r="CE259" s="5"/>
      <c r="CF259" s="5"/>
      <c r="CG259" s="5"/>
      <c r="CH259" s="5"/>
      <c r="CI259" s="5"/>
      <c r="CJ259" s="5"/>
      <c r="CK259" s="5"/>
      <c r="CL259" s="5"/>
      <c r="CM259" s="5"/>
      <c r="CN259" s="5"/>
      <c r="CO259" s="5"/>
      <c r="CP259" s="5"/>
      <c r="CQ259" s="5"/>
      <c r="CR259" s="5"/>
      <c r="CS259" s="5"/>
      <c r="CT259" s="5"/>
      <c r="CU259" s="5"/>
      <c r="CV259" s="5"/>
      <c r="CW259" s="5"/>
      <c r="CX259" s="5"/>
      <c r="CY259" s="5"/>
      <c r="CZ259" s="5"/>
      <c r="DA259" s="5"/>
      <c r="DB259" s="5"/>
      <c r="DC259" s="5"/>
      <c r="DD259" s="5"/>
      <c r="DE259" s="5"/>
      <c r="DF259" s="5"/>
      <c r="DG259" s="5"/>
      <c r="DH259" s="5"/>
      <c r="DI259" s="5"/>
      <c r="DJ259" s="5"/>
      <c r="DK259" s="5"/>
      <c r="DL259" s="5"/>
      <c r="DM259" s="5"/>
      <c r="DN259" s="5"/>
      <c r="DO259" s="5"/>
      <c r="DP259" s="5"/>
      <c r="DQ259" s="5"/>
      <c r="DR259" s="5"/>
      <c r="DS259" s="5"/>
      <c r="DT259" s="5"/>
      <c r="DU259" s="5"/>
      <c r="DV259" s="5"/>
      <c r="DW259" s="5"/>
      <c r="DX259" s="5"/>
      <c r="DY259" s="5"/>
      <c r="DZ259" s="5"/>
      <c r="EA259" s="5"/>
      <c r="EB259" s="5"/>
      <c r="EC259" s="5"/>
      <c r="ED259" s="5"/>
      <c r="EE259" s="5"/>
      <c r="EF259" s="5"/>
      <c r="EG259" s="5"/>
      <c r="EH259" s="5"/>
      <c r="EI259" s="5"/>
      <c r="EJ259" s="5"/>
      <c r="EK259" s="5"/>
      <c r="EL259" s="5"/>
      <c r="EM259" s="5"/>
      <c r="EN259" s="5"/>
      <c r="EO259" s="5"/>
      <c r="EP259" s="5"/>
      <c r="EQ259" s="5"/>
      <c r="ER259" s="5"/>
      <c r="ES259" s="5"/>
      <c r="ET259" s="5"/>
      <c r="EU259" s="5"/>
      <c r="EV259" s="5"/>
      <c r="EW259" s="5"/>
      <c r="EX259" s="5"/>
      <c r="EY259" s="5"/>
      <c r="EZ259" s="5"/>
      <c r="FA259" s="5"/>
      <c r="FB259" s="5"/>
      <c r="FC259" s="5"/>
      <c r="FD259" s="5"/>
      <c r="FE259" s="5"/>
      <c r="FF259" s="5"/>
      <c r="FG259" s="5"/>
      <c r="FH259" s="5"/>
      <c r="FI259" s="5"/>
      <c r="FJ259" s="5"/>
      <c r="FK259" s="5"/>
      <c r="FL259" s="5"/>
      <c r="FM259" s="5"/>
      <c r="FN259" s="5"/>
      <c r="FO259" s="5"/>
      <c r="FP259" s="5"/>
      <c r="FQ259" s="5"/>
      <c r="FR259" s="5"/>
      <c r="FS259" s="5"/>
      <c r="FT259" s="5"/>
      <c r="FU259" s="5"/>
      <c r="FV259" s="5"/>
      <c r="FW259" s="5"/>
      <c r="FX259" s="5"/>
      <c r="FY259" s="5"/>
      <c r="FZ259" s="5"/>
      <c r="GA259" s="5"/>
      <c r="GB259" s="5"/>
      <c r="GC259" s="5"/>
      <c r="GD259" s="5"/>
      <c r="GE259" s="5"/>
      <c r="GF259" s="5"/>
      <c r="GG259" s="5"/>
      <c r="GH259" s="5"/>
      <c r="GI259" s="5"/>
      <c r="GJ259" s="5"/>
      <c r="GK259" s="5"/>
      <c r="GL259" s="5"/>
      <c r="GM259" s="5"/>
      <c r="GN259" s="5"/>
      <c r="GO259" s="5"/>
      <c r="GP259" s="5"/>
      <c r="GQ259" s="5"/>
      <c r="GR259" s="5"/>
      <c r="GS259" s="5"/>
      <c r="GT259" s="5"/>
      <c r="GU259" s="5"/>
      <c r="GV259" s="5"/>
      <c r="GW259" s="5"/>
      <c r="GX259" s="5"/>
      <c r="GY259" s="5"/>
      <c r="GZ259" s="5"/>
      <c r="HA259" s="5"/>
      <c r="HB259" s="5"/>
      <c r="HC259" s="5"/>
      <c r="HD259" s="5"/>
      <c r="HE259" s="5"/>
      <c r="HF259" s="5"/>
      <c r="HG259" s="5"/>
      <c r="HH259" s="5"/>
      <c r="HI259" s="5"/>
      <c r="HJ259" s="5"/>
      <c r="HK259" s="5"/>
      <c r="HL259" s="5"/>
      <c r="HM259" s="5"/>
      <c r="HN259" s="5"/>
      <c r="HO259" s="5"/>
      <c r="HP259" s="5"/>
    </row>
    <row r="260" spans="1:224" ht="12" customHeight="1" x14ac:dyDescent="0.25">
      <c r="A260" s="6"/>
      <c r="B260" s="25" t="s">
        <v>27</v>
      </c>
      <c r="C260" s="19" t="s">
        <v>102</v>
      </c>
      <c r="D260" s="14">
        <v>3.6</v>
      </c>
      <c r="E260" s="14">
        <v>0.9</v>
      </c>
      <c r="F260" s="14">
        <v>25.74</v>
      </c>
      <c r="G260" s="15">
        <v>126</v>
      </c>
      <c r="H260" s="15">
        <v>18</v>
      </c>
      <c r="I260" s="15">
        <v>0</v>
      </c>
      <c r="J260" s="15">
        <v>0</v>
      </c>
      <c r="K260" s="14">
        <v>0.9</v>
      </c>
      <c r="L260" s="14">
        <v>0.14400000000000002</v>
      </c>
      <c r="M260" s="14">
        <v>0</v>
      </c>
      <c r="N260" s="14">
        <v>0</v>
      </c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  <c r="AB260" s="5"/>
      <c r="AC260" s="5"/>
      <c r="AD260" s="5"/>
      <c r="AE260" s="5"/>
      <c r="AF260" s="5"/>
      <c r="AG260" s="5"/>
      <c r="AH260" s="5"/>
      <c r="AI260" s="5"/>
      <c r="AJ260" s="5"/>
      <c r="AK260" s="5"/>
      <c r="AL260" s="5"/>
      <c r="AM260" s="5"/>
      <c r="AN260" s="5"/>
      <c r="AO260" s="5"/>
      <c r="AP260" s="5"/>
      <c r="AQ260" s="5"/>
      <c r="AR260" s="5"/>
      <c r="AS260" s="5"/>
      <c r="AT260" s="5"/>
      <c r="AU260" s="5"/>
      <c r="AV260" s="5"/>
      <c r="AW260" s="5"/>
      <c r="AX260" s="5"/>
      <c r="AY260" s="5"/>
      <c r="AZ260" s="5"/>
      <c r="BA260" s="5"/>
      <c r="BB260" s="5"/>
      <c r="BC260" s="5"/>
      <c r="BD260" s="5"/>
      <c r="BE260" s="5"/>
      <c r="BF260" s="5"/>
      <c r="BG260" s="5"/>
      <c r="BH260" s="5"/>
      <c r="BI260" s="5"/>
      <c r="BJ260" s="5"/>
      <c r="BK260" s="5"/>
      <c r="BL260" s="5"/>
      <c r="BM260" s="5"/>
      <c r="BN260" s="5"/>
      <c r="BO260" s="5"/>
      <c r="BP260" s="5"/>
      <c r="BQ260" s="5"/>
      <c r="BR260" s="5"/>
      <c r="BS260" s="5"/>
      <c r="BT260" s="5"/>
      <c r="BU260" s="5"/>
      <c r="BV260" s="5"/>
      <c r="BW260" s="5"/>
      <c r="BX260" s="5"/>
      <c r="BY260" s="5"/>
      <c r="BZ260" s="5"/>
      <c r="CA260" s="5"/>
      <c r="CB260" s="5"/>
      <c r="CC260" s="5"/>
      <c r="CD260" s="5"/>
      <c r="CE260" s="5"/>
      <c r="CF260" s="5"/>
      <c r="CG260" s="5"/>
      <c r="CH260" s="5"/>
      <c r="CI260" s="5"/>
      <c r="CJ260" s="5"/>
      <c r="CK260" s="5"/>
      <c r="CL260" s="5"/>
      <c r="CM260" s="5"/>
      <c r="CN260" s="5"/>
      <c r="CO260" s="5"/>
      <c r="CP260" s="5"/>
      <c r="CQ260" s="5"/>
      <c r="CR260" s="5"/>
      <c r="CS260" s="5"/>
      <c r="CT260" s="5"/>
      <c r="CU260" s="5"/>
      <c r="CV260" s="5"/>
      <c r="CW260" s="5"/>
      <c r="CX260" s="5"/>
      <c r="CY260" s="5"/>
      <c r="CZ260" s="5"/>
      <c r="DA260" s="5"/>
      <c r="DB260" s="5"/>
      <c r="DC260" s="5"/>
      <c r="DD260" s="5"/>
      <c r="DE260" s="5"/>
      <c r="DF260" s="5"/>
      <c r="DG260" s="5"/>
      <c r="DH260" s="5"/>
      <c r="DI260" s="5"/>
      <c r="DJ260" s="5"/>
      <c r="DK260" s="5"/>
      <c r="DL260" s="5"/>
      <c r="DM260" s="5"/>
      <c r="DN260" s="5"/>
      <c r="DO260" s="5"/>
      <c r="DP260" s="5"/>
      <c r="DQ260" s="5"/>
      <c r="DR260" s="5"/>
      <c r="DS260" s="5"/>
      <c r="DT260" s="5"/>
      <c r="DU260" s="5"/>
      <c r="DV260" s="5"/>
      <c r="DW260" s="5"/>
      <c r="DX260" s="5"/>
      <c r="DY260" s="5"/>
      <c r="DZ260" s="5"/>
      <c r="EA260" s="5"/>
      <c r="EB260" s="5"/>
      <c r="EC260" s="5"/>
      <c r="ED260" s="5"/>
      <c r="EE260" s="5"/>
      <c r="EF260" s="5"/>
      <c r="EG260" s="5"/>
      <c r="EH260" s="5"/>
      <c r="EI260" s="5"/>
      <c r="EJ260" s="5"/>
      <c r="EK260" s="5"/>
      <c r="EL260" s="5"/>
      <c r="EM260" s="5"/>
      <c r="EN260" s="5"/>
      <c r="EO260" s="5"/>
      <c r="EP260" s="5"/>
      <c r="EQ260" s="5"/>
      <c r="ER260" s="5"/>
      <c r="ES260" s="5"/>
      <c r="ET260" s="5"/>
      <c r="EU260" s="5"/>
      <c r="EV260" s="5"/>
      <c r="EW260" s="5"/>
      <c r="EX260" s="5"/>
      <c r="EY260" s="5"/>
      <c r="EZ260" s="5"/>
      <c r="FA260" s="5"/>
      <c r="FB260" s="5"/>
      <c r="FC260" s="5"/>
      <c r="FD260" s="5"/>
      <c r="FE260" s="5"/>
      <c r="FF260" s="5"/>
      <c r="FG260" s="5"/>
      <c r="FH260" s="5"/>
      <c r="FI260" s="5"/>
      <c r="FJ260" s="5"/>
      <c r="FK260" s="5"/>
      <c r="FL260" s="5"/>
      <c r="FM260" s="5"/>
      <c r="FN260" s="5"/>
      <c r="FO260" s="5"/>
      <c r="FP260" s="5"/>
      <c r="FQ260" s="5"/>
      <c r="FR260" s="5"/>
      <c r="FS260" s="5"/>
      <c r="FT260" s="5"/>
      <c r="FU260" s="5"/>
      <c r="FV260" s="5"/>
      <c r="FW260" s="5"/>
      <c r="FX260" s="5"/>
      <c r="FY260" s="5"/>
      <c r="FZ260" s="5"/>
      <c r="GA260" s="5"/>
      <c r="GB260" s="5"/>
      <c r="GC260" s="5"/>
      <c r="GD260" s="5"/>
      <c r="GE260" s="5"/>
      <c r="GF260" s="5"/>
      <c r="GG260" s="5"/>
      <c r="GH260" s="5"/>
      <c r="GI260" s="5"/>
      <c r="GJ260" s="5"/>
      <c r="GK260" s="5"/>
      <c r="GL260" s="5"/>
      <c r="GM260" s="5"/>
      <c r="GN260" s="5"/>
      <c r="GO260" s="5"/>
      <c r="GP260" s="5"/>
      <c r="GQ260" s="5"/>
      <c r="GR260" s="5"/>
      <c r="GS260" s="5"/>
      <c r="GT260" s="5"/>
      <c r="GU260" s="5"/>
      <c r="GV260" s="5"/>
      <c r="GW260" s="5"/>
      <c r="GX260" s="5"/>
      <c r="GY260" s="5"/>
      <c r="GZ260" s="5"/>
      <c r="HA260" s="5"/>
      <c r="HB260" s="5"/>
      <c r="HC260" s="5"/>
      <c r="HD260" s="5"/>
      <c r="HE260" s="5"/>
      <c r="HF260" s="5"/>
      <c r="HG260" s="5"/>
      <c r="HH260" s="5"/>
      <c r="HI260" s="5"/>
      <c r="HJ260" s="5"/>
      <c r="HK260" s="5"/>
      <c r="HL260" s="5"/>
      <c r="HM260" s="5"/>
      <c r="HN260" s="5"/>
      <c r="HO260" s="5"/>
      <c r="HP260" s="5"/>
    </row>
    <row r="261" spans="1:224" ht="12" customHeight="1" x14ac:dyDescent="0.25">
      <c r="A261" s="20"/>
      <c r="B261" s="26" t="s">
        <v>29</v>
      </c>
      <c r="C261" s="27"/>
      <c r="D261" s="28">
        <f t="shared" ref="D261:N261" si="44">SUM(D256:D260)</f>
        <v>22.900000000000002</v>
      </c>
      <c r="E261" s="28">
        <f t="shared" si="44"/>
        <v>26.799999999999997</v>
      </c>
      <c r="F261" s="28">
        <f t="shared" si="44"/>
        <v>48.34</v>
      </c>
      <c r="G261" s="29">
        <f t="shared" si="44"/>
        <v>527</v>
      </c>
      <c r="H261" s="29">
        <f t="shared" si="44"/>
        <v>206</v>
      </c>
      <c r="I261" s="29">
        <f t="shared" si="44"/>
        <v>41</v>
      </c>
      <c r="J261" s="29">
        <f t="shared" si="44"/>
        <v>348</v>
      </c>
      <c r="K261" s="28">
        <f t="shared" si="44"/>
        <v>7.66</v>
      </c>
      <c r="L261" s="28">
        <f t="shared" si="44"/>
        <v>0.23400000000000001</v>
      </c>
      <c r="M261" s="28">
        <f t="shared" si="44"/>
        <v>12.08</v>
      </c>
      <c r="N261" s="28">
        <f t="shared" si="44"/>
        <v>1.4999999999999999E-2</v>
      </c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  <c r="AB261" s="5"/>
      <c r="AC261" s="5"/>
      <c r="AD261" s="5"/>
      <c r="AE261" s="5"/>
      <c r="AF261" s="5"/>
      <c r="AG261" s="5"/>
      <c r="AH261" s="5"/>
      <c r="AI261" s="5"/>
      <c r="AJ261" s="5"/>
      <c r="AK261" s="5"/>
      <c r="AL261" s="5"/>
      <c r="AM261" s="5"/>
      <c r="AN261" s="5"/>
      <c r="AO261" s="5"/>
      <c r="AP261" s="5"/>
      <c r="AQ261" s="5"/>
      <c r="AR261" s="5"/>
      <c r="AS261" s="5"/>
      <c r="AT261" s="5"/>
      <c r="AU261" s="5"/>
      <c r="AV261" s="5"/>
      <c r="AW261" s="5"/>
      <c r="AX261" s="5"/>
      <c r="AY261" s="5"/>
      <c r="AZ261" s="5"/>
      <c r="BA261" s="5"/>
      <c r="BB261" s="5"/>
      <c r="BC261" s="5"/>
      <c r="BD261" s="5"/>
      <c r="BE261" s="5"/>
      <c r="BF261" s="5"/>
      <c r="BG261" s="5"/>
      <c r="BH261" s="5"/>
      <c r="BI261" s="5"/>
      <c r="BJ261" s="5"/>
      <c r="BK261" s="5"/>
      <c r="BL261" s="5"/>
      <c r="BM261" s="5"/>
      <c r="BN261" s="5"/>
      <c r="BO261" s="5"/>
      <c r="BP261" s="5"/>
      <c r="BQ261" s="5"/>
      <c r="BR261" s="5"/>
      <c r="BS261" s="5"/>
      <c r="BT261" s="5"/>
      <c r="BU261" s="5"/>
      <c r="BV261" s="5"/>
      <c r="BW261" s="5"/>
      <c r="BX261" s="5"/>
      <c r="BY261" s="5"/>
      <c r="BZ261" s="5"/>
      <c r="CA261" s="5"/>
      <c r="CB261" s="5"/>
      <c r="CC261" s="5"/>
      <c r="CD261" s="5"/>
      <c r="CE261" s="5"/>
      <c r="CF261" s="5"/>
      <c r="CG261" s="5"/>
      <c r="CH261" s="5"/>
      <c r="CI261" s="5"/>
      <c r="CJ261" s="5"/>
      <c r="CK261" s="5"/>
      <c r="CL261" s="5"/>
      <c r="CM261" s="5"/>
      <c r="CN261" s="5"/>
      <c r="CO261" s="5"/>
      <c r="CP261" s="5"/>
      <c r="CQ261" s="5"/>
      <c r="CR261" s="5"/>
      <c r="CS261" s="5"/>
      <c r="CT261" s="5"/>
      <c r="CU261" s="5"/>
      <c r="CV261" s="5"/>
      <c r="CW261" s="5"/>
      <c r="CX261" s="5"/>
      <c r="CY261" s="5"/>
      <c r="CZ261" s="5"/>
      <c r="DA261" s="5"/>
      <c r="DB261" s="5"/>
      <c r="DC261" s="5"/>
      <c r="DD261" s="5"/>
      <c r="DE261" s="5"/>
      <c r="DF261" s="5"/>
      <c r="DG261" s="5"/>
      <c r="DH261" s="5"/>
      <c r="DI261" s="5"/>
      <c r="DJ261" s="5"/>
      <c r="DK261" s="5"/>
      <c r="DL261" s="5"/>
      <c r="DM261" s="5"/>
      <c r="DN261" s="5"/>
      <c r="DO261" s="5"/>
      <c r="DP261" s="5"/>
      <c r="DQ261" s="5"/>
      <c r="DR261" s="5"/>
      <c r="DS261" s="5"/>
      <c r="DT261" s="5"/>
      <c r="DU261" s="5"/>
      <c r="DV261" s="5"/>
      <c r="DW261" s="5"/>
      <c r="DX261" s="5"/>
      <c r="DY261" s="5"/>
      <c r="DZ261" s="5"/>
      <c r="EA261" s="5"/>
      <c r="EB261" s="5"/>
      <c r="EC261" s="5"/>
      <c r="ED261" s="5"/>
      <c r="EE261" s="5"/>
      <c r="EF261" s="5"/>
      <c r="EG261" s="5"/>
      <c r="EH261" s="5"/>
      <c r="EI261" s="5"/>
      <c r="EJ261" s="5"/>
      <c r="EK261" s="5"/>
      <c r="EL261" s="5"/>
      <c r="EM261" s="5"/>
      <c r="EN261" s="5"/>
      <c r="EO261" s="5"/>
      <c r="EP261" s="5"/>
      <c r="EQ261" s="5"/>
      <c r="ER261" s="5"/>
      <c r="ES261" s="5"/>
      <c r="ET261" s="5"/>
      <c r="EU261" s="5"/>
      <c r="EV261" s="5"/>
      <c r="EW261" s="5"/>
      <c r="EX261" s="5"/>
      <c r="EY261" s="5"/>
      <c r="EZ261" s="5"/>
      <c r="FA261" s="5"/>
      <c r="FB261" s="5"/>
      <c r="FC261" s="5"/>
      <c r="FD261" s="5"/>
      <c r="FE261" s="5"/>
      <c r="FF261" s="5"/>
      <c r="FG261" s="5"/>
      <c r="FH261" s="5"/>
      <c r="FI261" s="5"/>
      <c r="FJ261" s="5"/>
      <c r="FK261" s="5"/>
      <c r="FL261" s="5"/>
      <c r="FM261" s="5"/>
      <c r="FN261" s="5"/>
      <c r="FO261" s="5"/>
      <c r="FP261" s="5"/>
      <c r="FQ261" s="5"/>
      <c r="FR261" s="5"/>
      <c r="FS261" s="5"/>
      <c r="FT261" s="5"/>
      <c r="FU261" s="5"/>
      <c r="FV261" s="5"/>
      <c r="FW261" s="5"/>
      <c r="FX261" s="5"/>
      <c r="FY261" s="5"/>
      <c r="FZ261" s="5"/>
      <c r="GA261" s="5"/>
      <c r="GB261" s="5"/>
      <c r="GC261" s="5"/>
      <c r="GD261" s="5"/>
      <c r="GE261" s="5"/>
      <c r="GF261" s="5"/>
      <c r="GG261" s="5"/>
      <c r="GH261" s="5"/>
      <c r="GI261" s="5"/>
      <c r="GJ261" s="5"/>
      <c r="GK261" s="5"/>
      <c r="GL261" s="5"/>
      <c r="GM261" s="5"/>
      <c r="GN261" s="5"/>
      <c r="GO261" s="5"/>
      <c r="GP261" s="5"/>
      <c r="GQ261" s="5"/>
      <c r="GR261" s="5"/>
      <c r="GS261" s="5"/>
      <c r="GT261" s="5"/>
      <c r="GU261" s="5"/>
      <c r="GV261" s="5"/>
      <c r="GW261" s="5"/>
      <c r="GX261" s="5"/>
      <c r="GY261" s="5"/>
      <c r="GZ261" s="5"/>
      <c r="HA261" s="5"/>
      <c r="HB261" s="5"/>
      <c r="HC261" s="5"/>
      <c r="HD261" s="5"/>
      <c r="HE261" s="5"/>
      <c r="HF261" s="5"/>
      <c r="HG261" s="5"/>
      <c r="HH261" s="5"/>
      <c r="HI261" s="5"/>
      <c r="HJ261" s="5"/>
      <c r="HK261" s="5"/>
      <c r="HL261" s="5"/>
      <c r="HM261" s="5"/>
      <c r="HN261" s="5"/>
      <c r="HO261" s="5"/>
      <c r="HP261" s="5"/>
    </row>
    <row r="262" spans="1:224" ht="12" customHeight="1" x14ac:dyDescent="0.25">
      <c r="A262" s="20"/>
      <c r="B262" s="18" t="s">
        <v>30</v>
      </c>
      <c r="C262" s="22"/>
      <c r="D262" s="14"/>
      <c r="E262" s="14"/>
      <c r="F262" s="14"/>
      <c r="G262" s="15"/>
      <c r="H262" s="15"/>
      <c r="I262" s="15"/>
      <c r="J262" s="15"/>
      <c r="K262" s="14"/>
      <c r="L262" s="14"/>
      <c r="M262" s="14"/>
      <c r="N262" s="14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  <c r="AB262" s="5"/>
      <c r="AC262" s="5"/>
      <c r="AD262" s="5"/>
      <c r="AE262" s="5"/>
      <c r="AF262" s="5"/>
      <c r="AG262" s="5"/>
      <c r="AH262" s="5"/>
      <c r="AI262" s="5"/>
      <c r="AJ262" s="5"/>
      <c r="AK262" s="5"/>
      <c r="AL262" s="5"/>
      <c r="AM262" s="5"/>
      <c r="AN262" s="5"/>
      <c r="AO262" s="5"/>
      <c r="AP262" s="5"/>
      <c r="AQ262" s="5"/>
      <c r="AR262" s="5"/>
      <c r="AS262" s="5"/>
      <c r="AT262" s="5"/>
      <c r="AU262" s="5"/>
      <c r="AV262" s="5"/>
      <c r="AW262" s="5"/>
      <c r="AX262" s="5"/>
      <c r="AY262" s="5"/>
      <c r="AZ262" s="5"/>
      <c r="BA262" s="5"/>
      <c r="BB262" s="5"/>
      <c r="BC262" s="5"/>
      <c r="BD262" s="5"/>
      <c r="BE262" s="5"/>
      <c r="BF262" s="5"/>
      <c r="BG262" s="5"/>
      <c r="BH262" s="5"/>
      <c r="BI262" s="5"/>
      <c r="BJ262" s="5"/>
      <c r="BK262" s="5"/>
      <c r="BL262" s="5"/>
      <c r="BM262" s="5"/>
      <c r="BN262" s="5"/>
      <c r="BO262" s="5"/>
      <c r="BP262" s="5"/>
      <c r="BQ262" s="5"/>
      <c r="BR262" s="5"/>
      <c r="BS262" s="5"/>
      <c r="BT262" s="5"/>
      <c r="BU262" s="5"/>
      <c r="BV262" s="5"/>
      <c r="BW262" s="5"/>
      <c r="BX262" s="5"/>
      <c r="BY262" s="5"/>
      <c r="BZ262" s="5"/>
      <c r="CA262" s="5"/>
      <c r="CB262" s="5"/>
      <c r="CC262" s="5"/>
      <c r="CD262" s="5"/>
      <c r="CE262" s="5"/>
      <c r="CF262" s="5"/>
      <c r="CG262" s="5"/>
      <c r="CH262" s="5"/>
      <c r="CI262" s="5"/>
      <c r="CJ262" s="5"/>
      <c r="CK262" s="5"/>
      <c r="CL262" s="5"/>
      <c r="CM262" s="5"/>
      <c r="CN262" s="5"/>
      <c r="CO262" s="5"/>
      <c r="CP262" s="5"/>
      <c r="CQ262" s="5"/>
      <c r="CR262" s="5"/>
      <c r="CS262" s="5"/>
      <c r="CT262" s="5"/>
      <c r="CU262" s="5"/>
      <c r="CV262" s="5"/>
      <c r="CW262" s="5"/>
      <c r="CX262" s="5"/>
      <c r="CY262" s="5"/>
      <c r="CZ262" s="5"/>
      <c r="DA262" s="5"/>
      <c r="DB262" s="5"/>
      <c r="DC262" s="5"/>
      <c r="DD262" s="5"/>
      <c r="DE262" s="5"/>
      <c r="DF262" s="5"/>
      <c r="DG262" s="5"/>
      <c r="DH262" s="5"/>
      <c r="DI262" s="5"/>
      <c r="DJ262" s="5"/>
      <c r="DK262" s="5"/>
      <c r="DL262" s="5"/>
      <c r="DM262" s="5"/>
      <c r="DN262" s="5"/>
      <c r="DO262" s="5"/>
      <c r="DP262" s="5"/>
      <c r="DQ262" s="5"/>
      <c r="DR262" s="5"/>
      <c r="DS262" s="5"/>
      <c r="DT262" s="5"/>
      <c r="DU262" s="5"/>
      <c r="DV262" s="5"/>
      <c r="DW262" s="5"/>
      <c r="DX262" s="5"/>
      <c r="DY262" s="5"/>
      <c r="DZ262" s="5"/>
      <c r="EA262" s="5"/>
      <c r="EB262" s="5"/>
      <c r="EC262" s="5"/>
      <c r="ED262" s="5"/>
      <c r="EE262" s="5"/>
      <c r="EF262" s="5"/>
      <c r="EG262" s="5"/>
      <c r="EH262" s="5"/>
      <c r="EI262" s="5"/>
      <c r="EJ262" s="5"/>
      <c r="EK262" s="5"/>
      <c r="EL262" s="5"/>
      <c r="EM262" s="5"/>
      <c r="EN262" s="5"/>
      <c r="EO262" s="5"/>
      <c r="EP262" s="5"/>
      <c r="EQ262" s="5"/>
      <c r="ER262" s="5"/>
      <c r="ES262" s="5"/>
      <c r="ET262" s="5"/>
      <c r="EU262" s="5"/>
      <c r="EV262" s="5"/>
      <c r="EW262" s="5"/>
      <c r="EX262" s="5"/>
      <c r="EY262" s="5"/>
      <c r="EZ262" s="5"/>
      <c r="FA262" s="5"/>
      <c r="FB262" s="5"/>
      <c r="FC262" s="5"/>
      <c r="FD262" s="5"/>
      <c r="FE262" s="5"/>
      <c r="FF262" s="5"/>
      <c r="FG262" s="5"/>
      <c r="FH262" s="5"/>
      <c r="FI262" s="5"/>
      <c r="FJ262" s="5"/>
      <c r="FK262" s="5"/>
      <c r="FL262" s="5"/>
      <c r="FM262" s="5"/>
      <c r="FN262" s="5"/>
      <c r="FO262" s="5"/>
      <c r="FP262" s="5"/>
      <c r="FQ262" s="5"/>
      <c r="FR262" s="5"/>
      <c r="FS262" s="5"/>
      <c r="FT262" s="5"/>
      <c r="FU262" s="5"/>
      <c r="FV262" s="5"/>
      <c r="FW262" s="5"/>
      <c r="FX262" s="5"/>
      <c r="FY262" s="5"/>
      <c r="FZ262" s="5"/>
      <c r="GA262" s="5"/>
      <c r="GB262" s="5"/>
      <c r="GC262" s="5"/>
      <c r="GD262" s="5"/>
      <c r="GE262" s="5"/>
      <c r="GF262" s="5"/>
      <c r="GG262" s="5"/>
      <c r="GH262" s="5"/>
      <c r="GI262" s="5"/>
      <c r="GJ262" s="5"/>
      <c r="GK262" s="5"/>
      <c r="GL262" s="5"/>
      <c r="GM262" s="5"/>
      <c r="GN262" s="5"/>
      <c r="GO262" s="5"/>
      <c r="GP262" s="5"/>
      <c r="GQ262" s="5"/>
      <c r="GR262" s="5"/>
      <c r="GS262" s="5"/>
      <c r="GT262" s="5"/>
      <c r="GU262" s="5"/>
      <c r="GV262" s="5"/>
      <c r="GW262" s="5"/>
      <c r="GX262" s="5"/>
      <c r="GY262" s="5"/>
      <c r="GZ262" s="5"/>
      <c r="HA262" s="5"/>
      <c r="HB262" s="5"/>
      <c r="HC262" s="5"/>
      <c r="HD262" s="5"/>
      <c r="HE262" s="5"/>
      <c r="HF262" s="5"/>
      <c r="HG262" s="5"/>
      <c r="HH262" s="5"/>
      <c r="HI262" s="5"/>
      <c r="HJ262" s="5"/>
      <c r="HK262" s="5"/>
      <c r="HL262" s="5"/>
      <c r="HM262" s="5"/>
      <c r="HN262" s="5"/>
      <c r="HO262" s="5"/>
      <c r="HP262" s="5"/>
    </row>
    <row r="263" spans="1:224" ht="12" customHeight="1" x14ac:dyDescent="0.25">
      <c r="A263" s="20">
        <v>102</v>
      </c>
      <c r="B263" s="30" t="s">
        <v>31</v>
      </c>
      <c r="C263" s="22" t="s">
        <v>32</v>
      </c>
      <c r="D263" s="23">
        <v>5.5</v>
      </c>
      <c r="E263" s="23">
        <v>5.3</v>
      </c>
      <c r="F263" s="23">
        <v>15.3</v>
      </c>
      <c r="G263" s="24">
        <v>131</v>
      </c>
      <c r="H263" s="24">
        <v>30</v>
      </c>
      <c r="I263" s="24">
        <v>32</v>
      </c>
      <c r="J263" s="24">
        <v>87</v>
      </c>
      <c r="K263" s="23">
        <v>2</v>
      </c>
      <c r="L263" s="23">
        <v>0.4</v>
      </c>
      <c r="M263" s="23">
        <v>6</v>
      </c>
      <c r="N263" s="23">
        <v>0</v>
      </c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  <c r="AB263" s="5"/>
      <c r="AC263" s="5"/>
      <c r="AD263" s="5"/>
      <c r="AE263" s="5"/>
      <c r="AF263" s="5"/>
      <c r="AG263" s="5"/>
      <c r="AH263" s="5"/>
      <c r="AI263" s="5"/>
      <c r="AJ263" s="5"/>
      <c r="AK263" s="5"/>
      <c r="AL263" s="5"/>
      <c r="AM263" s="5"/>
      <c r="AN263" s="5"/>
      <c r="AO263" s="5"/>
      <c r="AP263" s="5"/>
      <c r="AQ263" s="5"/>
      <c r="AR263" s="5"/>
      <c r="AS263" s="5"/>
      <c r="AT263" s="5"/>
      <c r="AU263" s="5"/>
      <c r="AV263" s="5"/>
      <c r="AW263" s="5"/>
      <c r="AX263" s="5"/>
      <c r="AY263" s="5"/>
      <c r="AZ263" s="5"/>
      <c r="BA263" s="5"/>
      <c r="BB263" s="5"/>
      <c r="BC263" s="5"/>
      <c r="BD263" s="5"/>
      <c r="BE263" s="5"/>
      <c r="BF263" s="5"/>
      <c r="BG263" s="5"/>
      <c r="BH263" s="5"/>
      <c r="BI263" s="5"/>
      <c r="BJ263" s="5"/>
      <c r="BK263" s="5"/>
      <c r="BL263" s="5"/>
      <c r="BM263" s="5"/>
      <c r="BN263" s="5"/>
      <c r="BO263" s="5"/>
      <c r="BP263" s="5"/>
      <c r="BQ263" s="5"/>
      <c r="BR263" s="5"/>
      <c r="BS263" s="5"/>
      <c r="BT263" s="5"/>
      <c r="BU263" s="5"/>
      <c r="BV263" s="5"/>
      <c r="BW263" s="5"/>
      <c r="BX263" s="5"/>
      <c r="BY263" s="5"/>
      <c r="BZ263" s="5"/>
      <c r="CA263" s="5"/>
      <c r="CB263" s="5"/>
      <c r="CC263" s="5"/>
      <c r="CD263" s="5"/>
      <c r="CE263" s="5"/>
      <c r="CF263" s="5"/>
      <c r="CG263" s="5"/>
      <c r="CH263" s="5"/>
      <c r="CI263" s="5"/>
      <c r="CJ263" s="5"/>
      <c r="CK263" s="5"/>
      <c r="CL263" s="5"/>
      <c r="CM263" s="5"/>
      <c r="CN263" s="5"/>
      <c r="CO263" s="5"/>
      <c r="CP263" s="5"/>
      <c r="CQ263" s="5"/>
      <c r="CR263" s="5"/>
      <c r="CS263" s="5"/>
      <c r="CT263" s="5"/>
      <c r="CU263" s="5"/>
      <c r="CV263" s="5"/>
      <c r="CW263" s="5"/>
      <c r="CX263" s="5"/>
      <c r="CY263" s="5"/>
      <c r="CZ263" s="5"/>
      <c r="DA263" s="5"/>
      <c r="DB263" s="5"/>
      <c r="DC263" s="5"/>
      <c r="DD263" s="5"/>
      <c r="DE263" s="5"/>
      <c r="DF263" s="5"/>
      <c r="DG263" s="5"/>
      <c r="DH263" s="5"/>
      <c r="DI263" s="5"/>
      <c r="DJ263" s="5"/>
      <c r="DK263" s="5"/>
      <c r="DL263" s="5"/>
      <c r="DM263" s="5"/>
      <c r="DN263" s="5"/>
      <c r="DO263" s="5"/>
      <c r="DP263" s="5"/>
      <c r="DQ263" s="5"/>
      <c r="DR263" s="5"/>
      <c r="DS263" s="5"/>
      <c r="DT263" s="5"/>
      <c r="DU263" s="5"/>
      <c r="DV263" s="5"/>
      <c r="DW263" s="5"/>
      <c r="DX263" s="5"/>
      <c r="DY263" s="5"/>
      <c r="DZ263" s="5"/>
      <c r="EA263" s="5"/>
      <c r="EB263" s="5"/>
      <c r="EC263" s="5"/>
      <c r="ED263" s="5"/>
      <c r="EE263" s="5"/>
      <c r="EF263" s="5"/>
      <c r="EG263" s="5"/>
      <c r="EH263" s="5"/>
      <c r="EI263" s="5"/>
      <c r="EJ263" s="5"/>
      <c r="EK263" s="5"/>
      <c r="EL263" s="5"/>
      <c r="EM263" s="5"/>
      <c r="EN263" s="5"/>
      <c r="EO263" s="5"/>
      <c r="EP263" s="5"/>
      <c r="EQ263" s="5"/>
      <c r="ER263" s="5"/>
      <c r="ES263" s="5"/>
      <c r="ET263" s="5"/>
      <c r="EU263" s="5"/>
      <c r="EV263" s="5"/>
      <c r="EW263" s="5"/>
      <c r="EX263" s="5"/>
      <c r="EY263" s="5"/>
      <c r="EZ263" s="5"/>
      <c r="FA263" s="5"/>
      <c r="FB263" s="5"/>
      <c r="FC263" s="5"/>
      <c r="FD263" s="5"/>
      <c r="FE263" s="5"/>
      <c r="FF263" s="5"/>
      <c r="FG263" s="5"/>
      <c r="FH263" s="5"/>
      <c r="FI263" s="5"/>
      <c r="FJ263" s="5"/>
      <c r="FK263" s="5"/>
      <c r="FL263" s="5"/>
      <c r="FM263" s="5"/>
      <c r="FN263" s="5"/>
      <c r="FO263" s="5"/>
      <c r="FP263" s="5"/>
      <c r="FQ263" s="5"/>
      <c r="FR263" s="5"/>
      <c r="FS263" s="5"/>
      <c r="FT263" s="5"/>
      <c r="FU263" s="5"/>
      <c r="FV263" s="5"/>
      <c r="FW263" s="5"/>
      <c r="FX263" s="5"/>
      <c r="FY263" s="5"/>
      <c r="FZ263" s="5"/>
      <c r="GA263" s="5"/>
      <c r="GB263" s="5"/>
      <c r="GC263" s="5"/>
      <c r="GD263" s="5"/>
      <c r="GE263" s="5"/>
      <c r="GF263" s="5"/>
      <c r="GG263" s="5"/>
      <c r="GH263" s="5"/>
      <c r="GI263" s="5"/>
      <c r="GJ263" s="5"/>
      <c r="GK263" s="5"/>
      <c r="GL263" s="5"/>
      <c r="GM263" s="5"/>
      <c r="GN263" s="5"/>
      <c r="GO263" s="5"/>
      <c r="GP263" s="5"/>
      <c r="GQ263" s="5"/>
      <c r="GR263" s="5"/>
      <c r="GS263" s="5"/>
      <c r="GT263" s="5"/>
      <c r="GU263" s="5"/>
      <c r="GV263" s="5"/>
      <c r="GW263" s="5"/>
      <c r="GX263" s="5"/>
      <c r="GY263" s="5"/>
      <c r="GZ263" s="5"/>
      <c r="HA263" s="5"/>
      <c r="HB263" s="5"/>
      <c r="HC263" s="5"/>
      <c r="HD263" s="5"/>
      <c r="HE263" s="5"/>
      <c r="HF263" s="5"/>
      <c r="HG263" s="5"/>
      <c r="HH263" s="5"/>
      <c r="HI263" s="5"/>
      <c r="HJ263" s="5"/>
      <c r="HK263" s="5"/>
      <c r="HL263" s="5"/>
      <c r="HM263" s="5"/>
      <c r="HN263" s="5"/>
      <c r="HO263" s="5"/>
      <c r="HP263" s="5"/>
    </row>
    <row r="264" spans="1:224" ht="12" customHeight="1" x14ac:dyDescent="0.25">
      <c r="A264" s="20">
        <v>265</v>
      </c>
      <c r="B264" s="31" t="s">
        <v>33</v>
      </c>
      <c r="C264" s="22" t="s">
        <v>23</v>
      </c>
      <c r="D264" s="23">
        <v>11.6</v>
      </c>
      <c r="E264" s="23">
        <v>11.7</v>
      </c>
      <c r="F264" s="23">
        <v>37.1</v>
      </c>
      <c r="G264" s="24">
        <v>300</v>
      </c>
      <c r="H264" s="24">
        <v>9</v>
      </c>
      <c r="I264" s="24">
        <v>41</v>
      </c>
      <c r="J264" s="24">
        <v>176</v>
      </c>
      <c r="K264" s="23">
        <v>1.5</v>
      </c>
      <c r="L264" s="23">
        <v>0.1</v>
      </c>
      <c r="M264" s="23">
        <v>0.7</v>
      </c>
      <c r="N264" s="23">
        <v>0</v>
      </c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  <c r="AB264" s="5"/>
      <c r="AC264" s="5"/>
      <c r="AD264" s="5"/>
      <c r="AE264" s="5"/>
      <c r="AF264" s="5"/>
      <c r="AG264" s="5"/>
      <c r="AH264" s="5"/>
      <c r="AI264" s="5"/>
      <c r="AJ264" s="5"/>
      <c r="AK264" s="5"/>
      <c r="AL264" s="5"/>
      <c r="AM264" s="5"/>
      <c r="AN264" s="5"/>
      <c r="AO264" s="5"/>
      <c r="AP264" s="5"/>
      <c r="AQ264" s="5"/>
      <c r="AR264" s="5"/>
      <c r="AS264" s="5"/>
      <c r="AT264" s="5"/>
      <c r="AU264" s="5"/>
      <c r="AV264" s="5"/>
      <c r="AW264" s="5"/>
      <c r="AX264" s="5"/>
      <c r="AY264" s="5"/>
      <c r="AZ264" s="5"/>
      <c r="BA264" s="5"/>
      <c r="BB264" s="5"/>
      <c r="BC264" s="5"/>
      <c r="BD264" s="5"/>
      <c r="BE264" s="5"/>
      <c r="BF264" s="5"/>
      <c r="BG264" s="5"/>
      <c r="BH264" s="5"/>
      <c r="BI264" s="5"/>
      <c r="BJ264" s="5"/>
      <c r="BK264" s="5"/>
      <c r="BL264" s="5"/>
      <c r="BM264" s="5"/>
      <c r="BN264" s="5"/>
      <c r="BO264" s="5"/>
      <c r="BP264" s="5"/>
      <c r="BQ264" s="5"/>
      <c r="BR264" s="5"/>
      <c r="BS264" s="5"/>
      <c r="BT264" s="5"/>
      <c r="BU264" s="5"/>
      <c r="BV264" s="5"/>
      <c r="BW264" s="5"/>
      <c r="BX264" s="5"/>
      <c r="BY264" s="5"/>
      <c r="BZ264" s="5"/>
      <c r="CA264" s="5"/>
      <c r="CB264" s="5"/>
      <c r="CC264" s="5"/>
      <c r="CD264" s="5"/>
      <c r="CE264" s="5"/>
      <c r="CF264" s="5"/>
      <c r="CG264" s="5"/>
      <c r="CH264" s="5"/>
      <c r="CI264" s="5"/>
      <c r="CJ264" s="5"/>
      <c r="CK264" s="5"/>
      <c r="CL264" s="5"/>
      <c r="CM264" s="5"/>
      <c r="CN264" s="5"/>
      <c r="CO264" s="5"/>
      <c r="CP264" s="5"/>
      <c r="CQ264" s="5"/>
      <c r="CR264" s="5"/>
      <c r="CS264" s="5"/>
      <c r="CT264" s="5"/>
      <c r="CU264" s="5"/>
      <c r="CV264" s="5"/>
      <c r="CW264" s="5"/>
      <c r="CX264" s="5"/>
      <c r="CY264" s="5"/>
      <c r="CZ264" s="5"/>
      <c r="DA264" s="5"/>
      <c r="DB264" s="5"/>
      <c r="DC264" s="5"/>
      <c r="DD264" s="5"/>
      <c r="DE264" s="5"/>
      <c r="DF264" s="5"/>
      <c r="DG264" s="5"/>
      <c r="DH264" s="5"/>
      <c r="DI264" s="5"/>
      <c r="DJ264" s="5"/>
      <c r="DK264" s="5"/>
      <c r="DL264" s="5"/>
      <c r="DM264" s="5"/>
      <c r="DN264" s="5"/>
      <c r="DO264" s="5"/>
      <c r="DP264" s="5"/>
      <c r="DQ264" s="5"/>
      <c r="DR264" s="5"/>
      <c r="DS264" s="5"/>
      <c r="DT264" s="5"/>
      <c r="DU264" s="5"/>
      <c r="DV264" s="5"/>
      <c r="DW264" s="5"/>
      <c r="DX264" s="5"/>
      <c r="DY264" s="5"/>
      <c r="DZ264" s="5"/>
      <c r="EA264" s="5"/>
      <c r="EB264" s="5"/>
      <c r="EC264" s="5"/>
      <c r="ED264" s="5"/>
      <c r="EE264" s="5"/>
      <c r="EF264" s="5"/>
      <c r="EG264" s="5"/>
      <c r="EH264" s="5"/>
      <c r="EI264" s="5"/>
      <c r="EJ264" s="5"/>
      <c r="EK264" s="5"/>
      <c r="EL264" s="5"/>
      <c r="EM264" s="5"/>
      <c r="EN264" s="5"/>
      <c r="EO264" s="5"/>
      <c r="EP264" s="5"/>
      <c r="EQ264" s="5"/>
      <c r="ER264" s="5"/>
      <c r="ES264" s="5"/>
      <c r="ET264" s="5"/>
      <c r="EU264" s="5"/>
      <c r="EV264" s="5"/>
      <c r="EW264" s="5"/>
      <c r="EX264" s="5"/>
      <c r="EY264" s="5"/>
      <c r="EZ264" s="5"/>
      <c r="FA264" s="5"/>
      <c r="FB264" s="5"/>
      <c r="FC264" s="5"/>
      <c r="FD264" s="5"/>
      <c r="FE264" s="5"/>
      <c r="FF264" s="5"/>
      <c r="FG264" s="5"/>
      <c r="FH264" s="5"/>
      <c r="FI264" s="5"/>
      <c r="FJ264" s="5"/>
      <c r="FK264" s="5"/>
      <c r="FL264" s="5"/>
      <c r="FM264" s="5"/>
      <c r="FN264" s="5"/>
      <c r="FO264" s="5"/>
      <c r="FP264" s="5"/>
      <c r="FQ264" s="5"/>
      <c r="FR264" s="5"/>
      <c r="FS264" s="5"/>
      <c r="FT264" s="5"/>
      <c r="FU264" s="5"/>
      <c r="FV264" s="5"/>
      <c r="FW264" s="5"/>
      <c r="FX264" s="5"/>
      <c r="FY264" s="5"/>
      <c r="FZ264" s="5"/>
      <c r="GA264" s="5"/>
      <c r="GB264" s="5"/>
      <c r="GC264" s="5"/>
      <c r="GD264" s="5"/>
      <c r="GE264" s="5"/>
      <c r="GF264" s="5"/>
      <c r="GG264" s="5"/>
      <c r="GH264" s="5"/>
      <c r="GI264" s="5"/>
      <c r="GJ264" s="5"/>
      <c r="GK264" s="5"/>
      <c r="GL264" s="5"/>
      <c r="GM264" s="5"/>
      <c r="GN264" s="5"/>
      <c r="GO264" s="5"/>
      <c r="GP264" s="5"/>
      <c r="GQ264" s="5"/>
      <c r="GR264" s="5"/>
      <c r="GS264" s="5"/>
      <c r="GT264" s="5"/>
      <c r="GU264" s="5"/>
      <c r="GV264" s="5"/>
      <c r="GW264" s="5"/>
      <c r="GX264" s="5"/>
      <c r="GY264" s="5"/>
      <c r="GZ264" s="5"/>
      <c r="HA264" s="5"/>
      <c r="HB264" s="5"/>
      <c r="HC264" s="5"/>
      <c r="HD264" s="5"/>
      <c r="HE264" s="5"/>
      <c r="HF264" s="5"/>
      <c r="HG264" s="5"/>
      <c r="HH264" s="5"/>
      <c r="HI264" s="5"/>
      <c r="HJ264" s="5"/>
      <c r="HK264" s="5"/>
      <c r="HL264" s="5"/>
      <c r="HM264" s="5"/>
      <c r="HN264" s="5"/>
      <c r="HO264" s="5"/>
      <c r="HP264" s="5"/>
    </row>
    <row r="265" spans="1:224" ht="12" customHeight="1" x14ac:dyDescent="0.25">
      <c r="A265" s="20">
        <v>388</v>
      </c>
      <c r="B265" s="21" t="s">
        <v>34</v>
      </c>
      <c r="C265" s="22" t="s">
        <v>23</v>
      </c>
      <c r="D265" s="23">
        <v>0.7</v>
      </c>
      <c r="E265" s="23">
        <v>0.3</v>
      </c>
      <c r="F265" s="23">
        <v>24.6</v>
      </c>
      <c r="G265" s="24">
        <v>104</v>
      </c>
      <c r="H265" s="24">
        <v>10</v>
      </c>
      <c r="I265" s="24">
        <v>3</v>
      </c>
      <c r="J265" s="24">
        <v>3</v>
      </c>
      <c r="K265" s="23">
        <v>0.7</v>
      </c>
      <c r="L265" s="23">
        <v>0</v>
      </c>
      <c r="M265" s="23">
        <v>20</v>
      </c>
      <c r="N265" s="23">
        <v>0</v>
      </c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  <c r="AB265" s="5"/>
      <c r="AC265" s="5"/>
      <c r="AD265" s="5"/>
      <c r="AE265" s="5"/>
      <c r="AF265" s="5"/>
      <c r="AG265" s="5"/>
      <c r="AH265" s="5"/>
      <c r="AI265" s="5"/>
      <c r="AJ265" s="5"/>
      <c r="AK265" s="5"/>
      <c r="AL265" s="5"/>
      <c r="AM265" s="5"/>
      <c r="AN265" s="5"/>
      <c r="AO265" s="5"/>
      <c r="AP265" s="5"/>
      <c r="AQ265" s="5"/>
      <c r="AR265" s="5"/>
      <c r="AS265" s="5"/>
      <c r="AT265" s="5"/>
      <c r="AU265" s="5"/>
      <c r="AV265" s="5"/>
      <c r="AW265" s="5"/>
      <c r="AX265" s="5"/>
      <c r="AY265" s="5"/>
      <c r="AZ265" s="5"/>
      <c r="BA265" s="5"/>
      <c r="BB265" s="5"/>
      <c r="BC265" s="5"/>
      <c r="BD265" s="5"/>
      <c r="BE265" s="5"/>
      <c r="BF265" s="5"/>
      <c r="BG265" s="5"/>
      <c r="BH265" s="5"/>
      <c r="BI265" s="5"/>
      <c r="BJ265" s="5"/>
      <c r="BK265" s="5"/>
      <c r="BL265" s="5"/>
      <c r="BM265" s="5"/>
      <c r="BN265" s="5"/>
      <c r="BO265" s="5"/>
      <c r="BP265" s="5"/>
      <c r="BQ265" s="5"/>
      <c r="BR265" s="5"/>
      <c r="BS265" s="5"/>
      <c r="BT265" s="5"/>
      <c r="BU265" s="5"/>
      <c r="BV265" s="5"/>
      <c r="BW265" s="5"/>
      <c r="BX265" s="5"/>
      <c r="BY265" s="5"/>
      <c r="BZ265" s="5"/>
      <c r="CA265" s="5"/>
      <c r="CB265" s="5"/>
      <c r="CC265" s="5"/>
      <c r="CD265" s="5"/>
      <c r="CE265" s="5"/>
      <c r="CF265" s="5"/>
      <c r="CG265" s="5"/>
      <c r="CH265" s="5"/>
      <c r="CI265" s="5"/>
      <c r="CJ265" s="5"/>
      <c r="CK265" s="5"/>
      <c r="CL265" s="5"/>
      <c r="CM265" s="5"/>
      <c r="CN265" s="5"/>
      <c r="CO265" s="5"/>
      <c r="CP265" s="5"/>
      <c r="CQ265" s="5"/>
      <c r="CR265" s="5"/>
      <c r="CS265" s="5"/>
      <c r="CT265" s="5"/>
      <c r="CU265" s="5"/>
      <c r="CV265" s="5"/>
      <c r="CW265" s="5"/>
      <c r="CX265" s="5"/>
      <c r="CY265" s="5"/>
      <c r="CZ265" s="5"/>
      <c r="DA265" s="5"/>
      <c r="DB265" s="5"/>
      <c r="DC265" s="5"/>
      <c r="DD265" s="5"/>
      <c r="DE265" s="5"/>
      <c r="DF265" s="5"/>
      <c r="DG265" s="5"/>
      <c r="DH265" s="5"/>
      <c r="DI265" s="5"/>
      <c r="DJ265" s="5"/>
      <c r="DK265" s="5"/>
      <c r="DL265" s="5"/>
      <c r="DM265" s="5"/>
      <c r="DN265" s="5"/>
      <c r="DO265" s="5"/>
      <c r="DP265" s="5"/>
      <c r="DQ265" s="5"/>
      <c r="DR265" s="5"/>
      <c r="DS265" s="5"/>
      <c r="DT265" s="5"/>
      <c r="DU265" s="5"/>
      <c r="DV265" s="5"/>
      <c r="DW265" s="5"/>
      <c r="DX265" s="5"/>
      <c r="DY265" s="5"/>
      <c r="DZ265" s="5"/>
      <c r="EA265" s="5"/>
      <c r="EB265" s="5"/>
      <c r="EC265" s="5"/>
      <c r="ED265" s="5"/>
      <c r="EE265" s="5"/>
      <c r="EF265" s="5"/>
      <c r="EG265" s="5"/>
      <c r="EH265" s="5"/>
      <c r="EI265" s="5"/>
      <c r="EJ265" s="5"/>
      <c r="EK265" s="5"/>
      <c r="EL265" s="5"/>
      <c r="EM265" s="5"/>
      <c r="EN265" s="5"/>
      <c r="EO265" s="5"/>
      <c r="EP265" s="5"/>
      <c r="EQ265" s="5"/>
      <c r="ER265" s="5"/>
      <c r="ES265" s="5"/>
      <c r="ET265" s="5"/>
      <c r="EU265" s="5"/>
      <c r="EV265" s="5"/>
      <c r="EW265" s="5"/>
      <c r="EX265" s="5"/>
      <c r="EY265" s="5"/>
      <c r="EZ265" s="5"/>
      <c r="FA265" s="5"/>
      <c r="FB265" s="5"/>
      <c r="FC265" s="5"/>
      <c r="FD265" s="5"/>
      <c r="FE265" s="5"/>
      <c r="FF265" s="5"/>
      <c r="FG265" s="5"/>
      <c r="FH265" s="5"/>
      <c r="FI265" s="5"/>
      <c r="FJ265" s="5"/>
      <c r="FK265" s="5"/>
      <c r="FL265" s="5"/>
      <c r="FM265" s="5"/>
      <c r="FN265" s="5"/>
      <c r="FO265" s="5"/>
      <c r="FP265" s="5"/>
      <c r="FQ265" s="5"/>
      <c r="FR265" s="5"/>
      <c r="FS265" s="5"/>
      <c r="FT265" s="5"/>
      <c r="FU265" s="5"/>
      <c r="FV265" s="5"/>
      <c r="FW265" s="5"/>
      <c r="FX265" s="5"/>
      <c r="FY265" s="5"/>
      <c r="FZ265" s="5"/>
      <c r="GA265" s="5"/>
      <c r="GB265" s="5"/>
      <c r="GC265" s="5"/>
      <c r="GD265" s="5"/>
      <c r="GE265" s="5"/>
      <c r="GF265" s="5"/>
      <c r="GG265" s="5"/>
      <c r="GH265" s="5"/>
      <c r="GI265" s="5"/>
      <c r="GJ265" s="5"/>
      <c r="GK265" s="5"/>
      <c r="GL265" s="5"/>
      <c r="GM265" s="5"/>
      <c r="GN265" s="5"/>
      <c r="GO265" s="5"/>
      <c r="GP265" s="5"/>
      <c r="GQ265" s="5"/>
      <c r="GR265" s="5"/>
      <c r="GS265" s="5"/>
      <c r="GT265" s="5"/>
      <c r="GU265" s="5"/>
      <c r="GV265" s="5"/>
      <c r="GW265" s="5"/>
      <c r="GX265" s="5"/>
      <c r="GY265" s="5"/>
      <c r="GZ265" s="5"/>
      <c r="HA265" s="5"/>
      <c r="HB265" s="5"/>
      <c r="HC265" s="5"/>
      <c r="HD265" s="5"/>
      <c r="HE265" s="5"/>
      <c r="HF265" s="5"/>
      <c r="HG265" s="5"/>
      <c r="HH265" s="5"/>
      <c r="HI265" s="5"/>
      <c r="HJ265" s="5"/>
      <c r="HK265" s="5"/>
      <c r="HL265" s="5"/>
      <c r="HM265" s="5"/>
      <c r="HN265" s="5"/>
      <c r="HO265" s="5"/>
      <c r="HP265" s="5"/>
    </row>
    <row r="266" spans="1:224" ht="12" customHeight="1" x14ac:dyDescent="0.25">
      <c r="A266" s="6"/>
      <c r="B266" s="25" t="s">
        <v>35</v>
      </c>
      <c r="C266" s="22" t="s">
        <v>144</v>
      </c>
      <c r="D266" s="14">
        <v>4.2</v>
      </c>
      <c r="E266" s="14">
        <v>0.9</v>
      </c>
      <c r="F266" s="14">
        <v>27.3</v>
      </c>
      <c r="G266" s="15">
        <v>134</v>
      </c>
      <c r="H266" s="15">
        <v>32</v>
      </c>
      <c r="I266" s="15">
        <v>0</v>
      </c>
      <c r="J266" s="15">
        <v>0</v>
      </c>
      <c r="K266" s="14">
        <v>1.68</v>
      </c>
      <c r="L266" s="14">
        <v>0.19</v>
      </c>
      <c r="M266" s="14">
        <v>0</v>
      </c>
      <c r="N266" s="14">
        <v>0</v>
      </c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  <c r="AB266" s="5"/>
      <c r="AC266" s="5"/>
      <c r="AD266" s="5"/>
      <c r="AE266" s="5"/>
      <c r="AF266" s="5"/>
      <c r="AG266" s="5"/>
      <c r="AH266" s="5"/>
      <c r="AI266" s="5"/>
      <c r="AJ266" s="5"/>
      <c r="AK266" s="5"/>
      <c r="AL266" s="5"/>
      <c r="AM266" s="5"/>
      <c r="AN266" s="5"/>
      <c r="AO266" s="5"/>
      <c r="AP266" s="5"/>
      <c r="AQ266" s="5"/>
      <c r="AR266" s="5"/>
      <c r="AS266" s="5"/>
      <c r="AT266" s="5"/>
      <c r="AU266" s="5"/>
      <c r="AV266" s="5"/>
      <c r="AW266" s="5"/>
      <c r="AX266" s="5"/>
      <c r="AY266" s="5"/>
      <c r="AZ266" s="5"/>
      <c r="BA266" s="5"/>
      <c r="BB266" s="5"/>
      <c r="BC266" s="5"/>
      <c r="BD266" s="5"/>
      <c r="BE266" s="5"/>
      <c r="BF266" s="5"/>
      <c r="BG266" s="5"/>
      <c r="BH266" s="5"/>
      <c r="BI266" s="5"/>
      <c r="BJ266" s="5"/>
      <c r="BK266" s="5"/>
      <c r="BL266" s="5"/>
      <c r="BM266" s="5"/>
      <c r="BN266" s="5"/>
      <c r="BO266" s="5"/>
      <c r="BP266" s="5"/>
      <c r="BQ266" s="5"/>
      <c r="BR266" s="5"/>
      <c r="BS266" s="5"/>
      <c r="BT266" s="5"/>
      <c r="BU266" s="5"/>
      <c r="BV266" s="5"/>
      <c r="BW266" s="5"/>
      <c r="BX266" s="5"/>
      <c r="BY266" s="5"/>
      <c r="BZ266" s="5"/>
      <c r="CA266" s="5"/>
      <c r="CB266" s="5"/>
      <c r="CC266" s="5"/>
      <c r="CD266" s="5"/>
      <c r="CE266" s="5"/>
      <c r="CF266" s="5"/>
      <c r="CG266" s="5"/>
      <c r="CH266" s="5"/>
      <c r="CI266" s="5"/>
      <c r="CJ266" s="5"/>
      <c r="CK266" s="5"/>
      <c r="CL266" s="5"/>
      <c r="CM266" s="5"/>
      <c r="CN266" s="5"/>
      <c r="CO266" s="5"/>
      <c r="CP266" s="5"/>
      <c r="CQ266" s="5"/>
      <c r="CR266" s="5"/>
      <c r="CS266" s="5"/>
      <c r="CT266" s="5"/>
      <c r="CU266" s="5"/>
      <c r="CV266" s="5"/>
      <c r="CW266" s="5"/>
      <c r="CX266" s="5"/>
      <c r="CY266" s="5"/>
      <c r="CZ266" s="5"/>
      <c r="DA266" s="5"/>
      <c r="DB266" s="5"/>
      <c r="DC266" s="5"/>
      <c r="DD266" s="5"/>
      <c r="DE266" s="5"/>
      <c r="DF266" s="5"/>
      <c r="DG266" s="5"/>
      <c r="DH266" s="5"/>
      <c r="DI266" s="5"/>
      <c r="DJ266" s="5"/>
      <c r="DK266" s="5"/>
      <c r="DL266" s="5"/>
      <c r="DM266" s="5"/>
      <c r="DN266" s="5"/>
      <c r="DO266" s="5"/>
      <c r="DP266" s="5"/>
      <c r="DQ266" s="5"/>
      <c r="DR266" s="5"/>
      <c r="DS266" s="5"/>
      <c r="DT266" s="5"/>
      <c r="DU266" s="5"/>
      <c r="DV266" s="5"/>
      <c r="DW266" s="5"/>
      <c r="DX266" s="5"/>
      <c r="DY266" s="5"/>
      <c r="DZ266" s="5"/>
      <c r="EA266" s="5"/>
      <c r="EB266" s="5"/>
      <c r="EC266" s="5"/>
      <c r="ED266" s="5"/>
      <c r="EE266" s="5"/>
      <c r="EF266" s="5"/>
      <c r="EG266" s="5"/>
      <c r="EH266" s="5"/>
      <c r="EI266" s="5"/>
      <c r="EJ266" s="5"/>
      <c r="EK266" s="5"/>
      <c r="EL266" s="5"/>
      <c r="EM266" s="5"/>
      <c r="EN266" s="5"/>
      <c r="EO266" s="5"/>
      <c r="EP266" s="5"/>
      <c r="EQ266" s="5"/>
      <c r="ER266" s="5"/>
      <c r="ES266" s="5"/>
      <c r="ET266" s="5"/>
      <c r="EU266" s="5"/>
      <c r="EV266" s="5"/>
      <c r="EW266" s="5"/>
      <c r="EX266" s="5"/>
      <c r="EY266" s="5"/>
      <c r="EZ266" s="5"/>
      <c r="FA266" s="5"/>
      <c r="FB266" s="5"/>
      <c r="FC266" s="5"/>
      <c r="FD266" s="5"/>
      <c r="FE266" s="5"/>
      <c r="FF266" s="5"/>
      <c r="FG266" s="5"/>
      <c r="FH266" s="5"/>
      <c r="FI266" s="5"/>
      <c r="FJ266" s="5"/>
      <c r="FK266" s="5"/>
      <c r="FL266" s="5"/>
      <c r="FM266" s="5"/>
      <c r="FN266" s="5"/>
      <c r="FO266" s="5"/>
      <c r="FP266" s="5"/>
      <c r="FQ266" s="5"/>
      <c r="FR266" s="5"/>
      <c r="FS266" s="5"/>
      <c r="FT266" s="5"/>
      <c r="FU266" s="5"/>
      <c r="FV266" s="5"/>
      <c r="FW266" s="5"/>
      <c r="FX266" s="5"/>
      <c r="FY266" s="5"/>
      <c r="FZ266" s="5"/>
      <c r="GA266" s="5"/>
      <c r="GB266" s="5"/>
      <c r="GC266" s="5"/>
      <c r="GD266" s="5"/>
      <c r="GE266" s="5"/>
      <c r="GF266" s="5"/>
      <c r="GG266" s="5"/>
      <c r="GH266" s="5"/>
      <c r="GI266" s="5"/>
      <c r="GJ266" s="5"/>
      <c r="GK266" s="5"/>
      <c r="GL266" s="5"/>
      <c r="GM266" s="5"/>
      <c r="GN266" s="5"/>
      <c r="GO266" s="5"/>
      <c r="GP266" s="5"/>
      <c r="GQ266" s="5"/>
      <c r="GR266" s="5"/>
      <c r="GS266" s="5"/>
      <c r="GT266" s="5"/>
      <c r="GU266" s="5"/>
      <c r="GV266" s="5"/>
      <c r="GW266" s="5"/>
      <c r="GX266" s="5"/>
      <c r="GY266" s="5"/>
      <c r="GZ266" s="5"/>
      <c r="HA266" s="5"/>
      <c r="HB266" s="5"/>
      <c r="HC266" s="5"/>
      <c r="HD266" s="5"/>
      <c r="HE266" s="5"/>
      <c r="HF266" s="5"/>
      <c r="HG266" s="5"/>
      <c r="HH266" s="5"/>
      <c r="HI266" s="5"/>
      <c r="HJ266" s="5"/>
      <c r="HK266" s="5"/>
      <c r="HL266" s="5"/>
      <c r="HM266" s="5"/>
      <c r="HN266" s="5"/>
      <c r="HO266" s="5"/>
      <c r="HP266" s="5"/>
    </row>
    <row r="267" spans="1:224" ht="12" customHeight="1" x14ac:dyDescent="0.25">
      <c r="A267" s="6"/>
      <c r="B267" s="35" t="s">
        <v>29</v>
      </c>
      <c r="C267" s="27"/>
      <c r="D267" s="28">
        <f t="shared" ref="D267:N267" si="45">SUM(D263:D266)</f>
        <v>22</v>
      </c>
      <c r="E267" s="28">
        <f t="shared" si="45"/>
        <v>18.2</v>
      </c>
      <c r="F267" s="28">
        <f t="shared" si="45"/>
        <v>104.3</v>
      </c>
      <c r="G267" s="29">
        <f t="shared" si="45"/>
        <v>669</v>
      </c>
      <c r="H267" s="29">
        <f t="shared" si="45"/>
        <v>81</v>
      </c>
      <c r="I267" s="29">
        <f t="shared" si="45"/>
        <v>76</v>
      </c>
      <c r="J267" s="29">
        <f t="shared" si="45"/>
        <v>266</v>
      </c>
      <c r="K267" s="28">
        <f t="shared" si="45"/>
        <v>5.88</v>
      </c>
      <c r="L267" s="28">
        <f t="shared" si="45"/>
        <v>0.69</v>
      </c>
      <c r="M267" s="28">
        <f t="shared" si="45"/>
        <v>26.7</v>
      </c>
      <c r="N267" s="28">
        <f t="shared" si="45"/>
        <v>0</v>
      </c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  <c r="AB267" s="5"/>
      <c r="AC267" s="5"/>
      <c r="AD267" s="5"/>
      <c r="AE267" s="5"/>
      <c r="AF267" s="5"/>
      <c r="AG267" s="5"/>
      <c r="AH267" s="5"/>
      <c r="AI267" s="5"/>
      <c r="AJ267" s="5"/>
      <c r="AK267" s="5"/>
      <c r="AL267" s="5"/>
      <c r="AM267" s="5"/>
      <c r="AN267" s="5"/>
      <c r="AO267" s="5"/>
      <c r="AP267" s="5"/>
      <c r="AQ267" s="5"/>
      <c r="AR267" s="5"/>
      <c r="AS267" s="5"/>
      <c r="AT267" s="5"/>
      <c r="AU267" s="5"/>
      <c r="AV267" s="5"/>
      <c r="AW267" s="5"/>
      <c r="AX267" s="5"/>
      <c r="AY267" s="5"/>
      <c r="AZ267" s="5"/>
      <c r="BA267" s="5"/>
      <c r="BB267" s="5"/>
      <c r="BC267" s="5"/>
      <c r="BD267" s="5"/>
      <c r="BE267" s="5"/>
      <c r="BF267" s="5"/>
      <c r="BG267" s="5"/>
      <c r="BH267" s="5"/>
      <c r="BI267" s="5"/>
      <c r="BJ267" s="5"/>
      <c r="BK267" s="5"/>
      <c r="BL267" s="5"/>
      <c r="BM267" s="5"/>
      <c r="BN267" s="5"/>
      <c r="BO267" s="5"/>
      <c r="BP267" s="5"/>
      <c r="BQ267" s="5"/>
      <c r="BR267" s="5"/>
      <c r="BS267" s="5"/>
      <c r="BT267" s="5"/>
      <c r="BU267" s="5"/>
      <c r="BV267" s="5"/>
      <c r="BW267" s="5"/>
      <c r="BX267" s="5"/>
      <c r="BY267" s="5"/>
      <c r="BZ267" s="5"/>
      <c r="CA267" s="5"/>
      <c r="CB267" s="5"/>
      <c r="CC267" s="5"/>
      <c r="CD267" s="5"/>
      <c r="CE267" s="5"/>
      <c r="CF267" s="5"/>
      <c r="CG267" s="5"/>
      <c r="CH267" s="5"/>
      <c r="CI267" s="5"/>
      <c r="CJ267" s="5"/>
      <c r="CK267" s="5"/>
      <c r="CL267" s="5"/>
      <c r="CM267" s="5"/>
      <c r="CN267" s="5"/>
      <c r="CO267" s="5"/>
      <c r="CP267" s="5"/>
      <c r="CQ267" s="5"/>
      <c r="CR267" s="5"/>
      <c r="CS267" s="5"/>
      <c r="CT267" s="5"/>
      <c r="CU267" s="5"/>
      <c r="CV267" s="5"/>
      <c r="CW267" s="5"/>
      <c r="CX267" s="5"/>
      <c r="CY267" s="5"/>
      <c r="CZ267" s="5"/>
      <c r="DA267" s="5"/>
      <c r="DB267" s="5"/>
      <c r="DC267" s="5"/>
      <c r="DD267" s="5"/>
      <c r="DE267" s="5"/>
      <c r="DF267" s="5"/>
      <c r="DG267" s="5"/>
      <c r="DH267" s="5"/>
      <c r="DI267" s="5"/>
      <c r="DJ267" s="5"/>
      <c r="DK267" s="5"/>
      <c r="DL267" s="5"/>
      <c r="DM267" s="5"/>
      <c r="DN267" s="5"/>
      <c r="DO267" s="5"/>
      <c r="DP267" s="5"/>
      <c r="DQ267" s="5"/>
      <c r="DR267" s="5"/>
      <c r="DS267" s="5"/>
      <c r="DT267" s="5"/>
      <c r="DU267" s="5"/>
      <c r="DV267" s="5"/>
      <c r="DW267" s="5"/>
      <c r="DX267" s="5"/>
      <c r="DY267" s="5"/>
      <c r="DZ267" s="5"/>
      <c r="EA267" s="5"/>
      <c r="EB267" s="5"/>
      <c r="EC267" s="5"/>
      <c r="ED267" s="5"/>
      <c r="EE267" s="5"/>
      <c r="EF267" s="5"/>
      <c r="EG267" s="5"/>
      <c r="EH267" s="5"/>
      <c r="EI267" s="5"/>
      <c r="EJ267" s="5"/>
      <c r="EK267" s="5"/>
      <c r="EL267" s="5"/>
      <c r="EM267" s="5"/>
      <c r="EN267" s="5"/>
      <c r="EO267" s="5"/>
      <c r="EP267" s="5"/>
      <c r="EQ267" s="5"/>
      <c r="ER267" s="5"/>
      <c r="ES267" s="5"/>
      <c r="ET267" s="5"/>
      <c r="EU267" s="5"/>
      <c r="EV267" s="5"/>
      <c r="EW267" s="5"/>
      <c r="EX267" s="5"/>
      <c r="EY267" s="5"/>
      <c r="EZ267" s="5"/>
      <c r="FA267" s="5"/>
      <c r="FB267" s="5"/>
      <c r="FC267" s="5"/>
      <c r="FD267" s="5"/>
      <c r="FE267" s="5"/>
      <c r="FF267" s="5"/>
      <c r="FG267" s="5"/>
      <c r="FH267" s="5"/>
      <c r="FI267" s="5"/>
      <c r="FJ267" s="5"/>
      <c r="FK267" s="5"/>
      <c r="FL267" s="5"/>
      <c r="FM267" s="5"/>
      <c r="FN267" s="5"/>
      <c r="FO267" s="5"/>
      <c r="FP267" s="5"/>
      <c r="FQ267" s="5"/>
      <c r="FR267" s="5"/>
      <c r="FS267" s="5"/>
      <c r="FT267" s="5"/>
      <c r="FU267" s="5"/>
      <c r="FV267" s="5"/>
      <c r="FW267" s="5"/>
      <c r="FX267" s="5"/>
      <c r="FY267" s="5"/>
      <c r="FZ267" s="5"/>
      <c r="GA267" s="5"/>
      <c r="GB267" s="5"/>
      <c r="GC267" s="5"/>
      <c r="GD267" s="5"/>
      <c r="GE267" s="5"/>
      <c r="GF267" s="5"/>
      <c r="GG267" s="5"/>
      <c r="GH267" s="5"/>
      <c r="GI267" s="5"/>
      <c r="GJ267" s="5"/>
      <c r="GK267" s="5"/>
      <c r="GL267" s="5"/>
      <c r="GM267" s="5"/>
      <c r="GN267" s="5"/>
      <c r="GO267" s="5"/>
      <c r="GP267" s="5"/>
      <c r="GQ267" s="5"/>
      <c r="GR267" s="5"/>
      <c r="GS267" s="5"/>
      <c r="GT267" s="5"/>
      <c r="GU267" s="5"/>
      <c r="GV267" s="5"/>
      <c r="GW267" s="5"/>
      <c r="GX267" s="5"/>
      <c r="GY267" s="5"/>
      <c r="GZ267" s="5"/>
      <c r="HA267" s="5"/>
      <c r="HB267" s="5"/>
      <c r="HC267" s="5"/>
      <c r="HD267" s="5"/>
      <c r="HE267" s="5"/>
      <c r="HF267" s="5"/>
      <c r="HG267" s="5"/>
      <c r="HH267" s="5"/>
      <c r="HI267" s="5"/>
      <c r="HJ267" s="5"/>
      <c r="HK267" s="5"/>
      <c r="HL267" s="5"/>
      <c r="HM267" s="5"/>
      <c r="HN267" s="5"/>
      <c r="HO267" s="5"/>
      <c r="HP267" s="5"/>
    </row>
    <row r="268" spans="1:224" ht="12" customHeight="1" x14ac:dyDescent="0.25">
      <c r="A268" s="6"/>
      <c r="B268" s="18" t="s">
        <v>37</v>
      </c>
      <c r="C268" s="19"/>
      <c r="D268" s="14"/>
      <c r="E268" s="14"/>
      <c r="F268" s="14"/>
      <c r="G268" s="15"/>
      <c r="H268" s="15"/>
      <c r="I268" s="15"/>
      <c r="J268" s="15"/>
      <c r="K268" s="14"/>
      <c r="L268" s="14"/>
      <c r="M268" s="14"/>
      <c r="N268" s="14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  <c r="AB268" s="5"/>
      <c r="AC268" s="5"/>
      <c r="AD268" s="5"/>
      <c r="AE268" s="5"/>
      <c r="AF268" s="5"/>
      <c r="AG268" s="5"/>
      <c r="AH268" s="5"/>
      <c r="AI268" s="5"/>
      <c r="AJ268" s="5"/>
      <c r="AK268" s="5"/>
      <c r="AL268" s="5"/>
      <c r="AM268" s="5"/>
      <c r="AN268" s="5"/>
      <c r="AO268" s="5"/>
      <c r="AP268" s="5"/>
      <c r="AQ268" s="5"/>
      <c r="AR268" s="5"/>
      <c r="AS268" s="5"/>
      <c r="AT268" s="5"/>
      <c r="AU268" s="5"/>
      <c r="AV268" s="5"/>
      <c r="AW268" s="5"/>
      <c r="AX268" s="5"/>
      <c r="AY268" s="5"/>
      <c r="AZ268" s="5"/>
      <c r="BA268" s="5"/>
      <c r="BB268" s="5"/>
      <c r="BC268" s="5"/>
      <c r="BD268" s="5"/>
      <c r="BE268" s="5"/>
      <c r="BF268" s="5"/>
      <c r="BG268" s="5"/>
      <c r="BH268" s="5"/>
      <c r="BI268" s="5"/>
      <c r="BJ268" s="5"/>
      <c r="BK268" s="5"/>
      <c r="BL268" s="5"/>
      <c r="BM268" s="5"/>
      <c r="BN268" s="5"/>
      <c r="BO268" s="5"/>
      <c r="BP268" s="5"/>
      <c r="BQ268" s="5"/>
      <c r="BR268" s="5"/>
      <c r="BS268" s="5"/>
      <c r="BT268" s="5"/>
      <c r="BU268" s="5"/>
      <c r="BV268" s="5"/>
      <c r="BW268" s="5"/>
      <c r="BX268" s="5"/>
      <c r="BY268" s="5"/>
      <c r="BZ268" s="5"/>
      <c r="CA268" s="5"/>
      <c r="CB268" s="5"/>
      <c r="CC268" s="5"/>
      <c r="CD268" s="5"/>
      <c r="CE268" s="5"/>
      <c r="CF268" s="5"/>
      <c r="CG268" s="5"/>
      <c r="CH268" s="5"/>
      <c r="CI268" s="5"/>
      <c r="CJ268" s="5"/>
      <c r="CK268" s="5"/>
      <c r="CL268" s="5"/>
      <c r="CM268" s="5"/>
      <c r="CN268" s="5"/>
      <c r="CO268" s="5"/>
      <c r="CP268" s="5"/>
      <c r="CQ268" s="5"/>
      <c r="CR268" s="5"/>
      <c r="CS268" s="5"/>
      <c r="CT268" s="5"/>
      <c r="CU268" s="5"/>
      <c r="CV268" s="5"/>
      <c r="CW268" s="5"/>
      <c r="CX268" s="5"/>
      <c r="CY268" s="5"/>
      <c r="CZ268" s="5"/>
      <c r="DA268" s="5"/>
      <c r="DB268" s="5"/>
      <c r="DC268" s="5"/>
      <c r="DD268" s="5"/>
      <c r="DE268" s="5"/>
      <c r="DF268" s="5"/>
      <c r="DG268" s="5"/>
      <c r="DH268" s="5"/>
      <c r="DI268" s="5"/>
      <c r="DJ268" s="5"/>
      <c r="DK268" s="5"/>
      <c r="DL268" s="5"/>
      <c r="DM268" s="5"/>
      <c r="DN268" s="5"/>
      <c r="DO268" s="5"/>
      <c r="DP268" s="5"/>
      <c r="DQ268" s="5"/>
      <c r="DR268" s="5"/>
      <c r="DS268" s="5"/>
      <c r="DT268" s="5"/>
      <c r="DU268" s="5"/>
      <c r="DV268" s="5"/>
      <c r="DW268" s="5"/>
      <c r="DX268" s="5"/>
      <c r="DY268" s="5"/>
      <c r="DZ268" s="5"/>
      <c r="EA268" s="5"/>
      <c r="EB268" s="5"/>
      <c r="EC268" s="5"/>
      <c r="ED268" s="5"/>
      <c r="EE268" s="5"/>
      <c r="EF268" s="5"/>
      <c r="EG268" s="5"/>
      <c r="EH268" s="5"/>
      <c r="EI268" s="5"/>
      <c r="EJ268" s="5"/>
      <c r="EK268" s="5"/>
      <c r="EL268" s="5"/>
      <c r="EM268" s="5"/>
      <c r="EN268" s="5"/>
      <c r="EO268" s="5"/>
      <c r="EP268" s="5"/>
      <c r="EQ268" s="5"/>
      <c r="ER268" s="5"/>
      <c r="ES268" s="5"/>
      <c r="ET268" s="5"/>
      <c r="EU268" s="5"/>
      <c r="EV268" s="5"/>
      <c r="EW268" s="5"/>
      <c r="EX268" s="5"/>
      <c r="EY268" s="5"/>
      <c r="EZ268" s="5"/>
      <c r="FA268" s="5"/>
      <c r="FB268" s="5"/>
      <c r="FC268" s="5"/>
      <c r="FD268" s="5"/>
      <c r="FE268" s="5"/>
      <c r="FF268" s="5"/>
      <c r="FG268" s="5"/>
      <c r="FH268" s="5"/>
      <c r="FI268" s="5"/>
      <c r="FJ268" s="5"/>
      <c r="FK268" s="5"/>
      <c r="FL268" s="5"/>
      <c r="FM268" s="5"/>
      <c r="FN268" s="5"/>
      <c r="FO268" s="5"/>
      <c r="FP268" s="5"/>
      <c r="FQ268" s="5"/>
      <c r="FR268" s="5"/>
      <c r="FS268" s="5"/>
      <c r="FT268" s="5"/>
      <c r="FU268" s="5"/>
      <c r="FV268" s="5"/>
      <c r="FW268" s="5"/>
      <c r="FX268" s="5"/>
      <c r="FY268" s="5"/>
      <c r="FZ268" s="5"/>
      <c r="GA268" s="5"/>
      <c r="GB268" s="5"/>
      <c r="GC268" s="5"/>
      <c r="GD268" s="5"/>
      <c r="GE268" s="5"/>
      <c r="GF268" s="5"/>
      <c r="GG268" s="5"/>
      <c r="GH268" s="5"/>
      <c r="GI268" s="5"/>
      <c r="GJ268" s="5"/>
      <c r="GK268" s="5"/>
      <c r="GL268" s="5"/>
      <c r="GM268" s="5"/>
      <c r="GN268" s="5"/>
      <c r="GO268" s="5"/>
      <c r="GP268" s="5"/>
      <c r="GQ268" s="5"/>
      <c r="GR268" s="5"/>
      <c r="GS268" s="5"/>
      <c r="GT268" s="5"/>
      <c r="GU268" s="5"/>
      <c r="GV268" s="5"/>
      <c r="GW268" s="5"/>
      <c r="GX268" s="5"/>
      <c r="GY268" s="5"/>
      <c r="GZ268" s="5"/>
      <c r="HA268" s="5"/>
      <c r="HB268" s="5"/>
      <c r="HC268" s="5"/>
      <c r="HD268" s="5"/>
      <c r="HE268" s="5"/>
      <c r="HF268" s="5"/>
      <c r="HG268" s="5"/>
      <c r="HH268" s="5"/>
      <c r="HI268" s="5"/>
      <c r="HJ268" s="5"/>
      <c r="HK268" s="5"/>
      <c r="HL268" s="5"/>
      <c r="HM268" s="5"/>
      <c r="HN268" s="5"/>
      <c r="HO268" s="5"/>
      <c r="HP268" s="5"/>
    </row>
    <row r="269" spans="1:224" ht="12" customHeight="1" x14ac:dyDescent="0.25">
      <c r="A269" s="20" t="s">
        <v>38</v>
      </c>
      <c r="B269" s="21" t="s">
        <v>39</v>
      </c>
      <c r="C269" s="22" t="s">
        <v>40</v>
      </c>
      <c r="D269" s="23">
        <v>12</v>
      </c>
      <c r="E269" s="23">
        <v>9.3000000000000007</v>
      </c>
      <c r="F269" s="23">
        <v>27.9</v>
      </c>
      <c r="G269" s="24">
        <v>243</v>
      </c>
      <c r="H269" s="24">
        <v>91</v>
      </c>
      <c r="I269" s="24">
        <v>19</v>
      </c>
      <c r="J269" s="24">
        <v>128</v>
      </c>
      <c r="K269" s="23">
        <v>0.68</v>
      </c>
      <c r="L269" s="23">
        <v>7.0000000000000007E-2</v>
      </c>
      <c r="M269" s="23">
        <v>0.09</v>
      </c>
      <c r="N269" s="23">
        <v>0.03</v>
      </c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  <c r="AB269" s="5"/>
      <c r="AC269" s="5"/>
      <c r="AD269" s="5"/>
      <c r="AE269" s="5"/>
      <c r="AF269" s="5"/>
      <c r="AG269" s="5"/>
      <c r="AH269" s="5"/>
      <c r="AI269" s="5"/>
      <c r="AJ269" s="5"/>
      <c r="AK269" s="5"/>
      <c r="AL269" s="5"/>
      <c r="AM269" s="5"/>
      <c r="AN269" s="5"/>
      <c r="AO269" s="5"/>
      <c r="AP269" s="5"/>
      <c r="AQ269" s="5"/>
      <c r="AR269" s="5"/>
      <c r="AS269" s="5"/>
      <c r="AT269" s="5"/>
      <c r="AU269" s="5"/>
      <c r="AV269" s="5"/>
      <c r="AW269" s="5"/>
      <c r="AX269" s="5"/>
      <c r="AY269" s="5"/>
      <c r="AZ269" s="5"/>
      <c r="BA269" s="5"/>
      <c r="BB269" s="5"/>
      <c r="BC269" s="5"/>
      <c r="BD269" s="5"/>
      <c r="BE269" s="5"/>
      <c r="BF269" s="5"/>
      <c r="BG269" s="5"/>
      <c r="BH269" s="5"/>
      <c r="BI269" s="5"/>
      <c r="BJ269" s="5"/>
      <c r="BK269" s="5"/>
      <c r="BL269" s="5"/>
      <c r="BM269" s="5"/>
      <c r="BN269" s="5"/>
      <c r="BO269" s="5"/>
      <c r="BP269" s="5"/>
      <c r="BQ269" s="5"/>
      <c r="BR269" s="5"/>
      <c r="BS269" s="5"/>
      <c r="BT269" s="5"/>
      <c r="BU269" s="5"/>
      <c r="BV269" s="5"/>
      <c r="BW269" s="5"/>
      <c r="BX269" s="5"/>
      <c r="BY269" s="5"/>
      <c r="BZ269" s="5"/>
      <c r="CA269" s="5"/>
      <c r="CB269" s="5"/>
      <c r="CC269" s="5"/>
      <c r="CD269" s="5"/>
      <c r="CE269" s="5"/>
      <c r="CF269" s="5"/>
      <c r="CG269" s="5"/>
      <c r="CH269" s="5"/>
      <c r="CI269" s="5"/>
      <c r="CJ269" s="5"/>
      <c r="CK269" s="5"/>
      <c r="CL269" s="5"/>
      <c r="CM269" s="5"/>
      <c r="CN269" s="5"/>
      <c r="CO269" s="5"/>
      <c r="CP269" s="5"/>
      <c r="CQ269" s="5"/>
      <c r="CR269" s="5"/>
      <c r="CS269" s="5"/>
      <c r="CT269" s="5"/>
      <c r="CU269" s="5"/>
      <c r="CV269" s="5"/>
      <c r="CW269" s="5"/>
      <c r="CX269" s="5"/>
      <c r="CY269" s="5"/>
      <c r="CZ269" s="5"/>
      <c r="DA269" s="5"/>
      <c r="DB269" s="5"/>
      <c r="DC269" s="5"/>
      <c r="DD269" s="5"/>
      <c r="DE269" s="5"/>
      <c r="DF269" s="5"/>
      <c r="DG269" s="5"/>
      <c r="DH269" s="5"/>
      <c r="DI269" s="5"/>
      <c r="DJ269" s="5"/>
      <c r="DK269" s="5"/>
      <c r="DL269" s="5"/>
      <c r="DM269" s="5"/>
      <c r="DN269" s="5"/>
      <c r="DO269" s="5"/>
      <c r="DP269" s="5"/>
      <c r="DQ269" s="5"/>
      <c r="DR269" s="5"/>
      <c r="DS269" s="5"/>
      <c r="DT269" s="5"/>
      <c r="DU269" s="5"/>
      <c r="DV269" s="5"/>
      <c r="DW269" s="5"/>
      <c r="DX269" s="5"/>
      <c r="DY269" s="5"/>
      <c r="DZ269" s="5"/>
      <c r="EA269" s="5"/>
      <c r="EB269" s="5"/>
      <c r="EC269" s="5"/>
      <c r="ED269" s="5"/>
      <c r="EE269" s="5"/>
      <c r="EF269" s="5"/>
      <c r="EG269" s="5"/>
      <c r="EH269" s="5"/>
      <c r="EI269" s="5"/>
      <c r="EJ269" s="5"/>
      <c r="EK269" s="5"/>
      <c r="EL269" s="5"/>
      <c r="EM269" s="5"/>
      <c r="EN269" s="5"/>
      <c r="EO269" s="5"/>
      <c r="EP269" s="5"/>
      <c r="EQ269" s="5"/>
      <c r="ER269" s="5"/>
      <c r="ES269" s="5"/>
      <c r="ET269" s="5"/>
      <c r="EU269" s="5"/>
      <c r="EV269" s="5"/>
      <c r="EW269" s="5"/>
      <c r="EX269" s="5"/>
      <c r="EY269" s="5"/>
      <c r="EZ269" s="5"/>
      <c r="FA269" s="5"/>
      <c r="FB269" s="5"/>
      <c r="FC269" s="5"/>
      <c r="FD269" s="5"/>
      <c r="FE269" s="5"/>
      <c r="FF269" s="5"/>
      <c r="FG269" s="5"/>
      <c r="FH269" s="5"/>
      <c r="FI269" s="5"/>
      <c r="FJ269" s="5"/>
      <c r="FK269" s="5"/>
      <c r="FL269" s="5"/>
      <c r="FM269" s="5"/>
      <c r="FN269" s="5"/>
      <c r="FO269" s="5"/>
      <c r="FP269" s="5"/>
      <c r="FQ269" s="5"/>
      <c r="FR269" s="5"/>
      <c r="FS269" s="5"/>
      <c r="FT269" s="5"/>
      <c r="FU269" s="5"/>
      <c r="FV269" s="5"/>
      <c r="FW269" s="5"/>
      <c r="FX269" s="5"/>
      <c r="FY269" s="5"/>
      <c r="FZ269" s="5"/>
      <c r="GA269" s="5"/>
      <c r="GB269" s="5"/>
      <c r="GC269" s="5"/>
      <c r="GD269" s="5"/>
      <c r="GE269" s="5"/>
      <c r="GF269" s="5"/>
      <c r="GG269" s="5"/>
      <c r="GH269" s="5"/>
      <c r="GI269" s="5"/>
      <c r="GJ269" s="5"/>
      <c r="GK269" s="5"/>
      <c r="GL269" s="5"/>
      <c r="GM269" s="5"/>
      <c r="GN269" s="5"/>
      <c r="GO269" s="5"/>
      <c r="GP269" s="5"/>
      <c r="GQ269" s="5"/>
      <c r="GR269" s="5"/>
      <c r="GS269" s="5"/>
      <c r="GT269" s="5"/>
      <c r="GU269" s="5"/>
      <c r="GV269" s="5"/>
      <c r="GW269" s="5"/>
      <c r="GX269" s="5"/>
      <c r="GY269" s="5"/>
      <c r="GZ269" s="5"/>
      <c r="HA269" s="5"/>
      <c r="HB269" s="5"/>
      <c r="HC269" s="5"/>
      <c r="HD269" s="5"/>
      <c r="HE269" s="5"/>
      <c r="HF269" s="5"/>
      <c r="HG269" s="5"/>
      <c r="HH269" s="5"/>
      <c r="HI269" s="5"/>
      <c r="HJ269" s="5"/>
      <c r="HK269" s="5"/>
      <c r="HL269" s="5"/>
      <c r="HM269" s="5"/>
      <c r="HN269" s="5"/>
      <c r="HO269" s="5"/>
      <c r="HP269" s="5"/>
    </row>
    <row r="270" spans="1:224" ht="12" customHeight="1" x14ac:dyDescent="0.25">
      <c r="A270" s="20">
        <v>338</v>
      </c>
      <c r="B270" s="21" t="s">
        <v>24</v>
      </c>
      <c r="C270" s="22" t="s">
        <v>25</v>
      </c>
      <c r="D270" s="23">
        <v>0.4</v>
      </c>
      <c r="E270" s="23">
        <v>0.4</v>
      </c>
      <c r="F270" s="23">
        <v>10.8</v>
      </c>
      <c r="G270" s="24">
        <v>49</v>
      </c>
      <c r="H270" s="24">
        <v>18</v>
      </c>
      <c r="I270" s="24">
        <v>10</v>
      </c>
      <c r="J270" s="24">
        <v>12</v>
      </c>
      <c r="K270" s="23">
        <v>2.4</v>
      </c>
      <c r="L270" s="23">
        <v>0</v>
      </c>
      <c r="M270" s="23">
        <v>11</v>
      </c>
      <c r="N270" s="23">
        <v>0</v>
      </c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  <c r="AB270" s="5"/>
      <c r="AC270" s="5"/>
      <c r="AD270" s="5"/>
      <c r="AE270" s="5"/>
      <c r="AF270" s="5"/>
      <c r="AG270" s="5"/>
      <c r="AH270" s="5"/>
      <c r="AI270" s="5"/>
      <c r="AJ270" s="5"/>
      <c r="AK270" s="5"/>
      <c r="AL270" s="5"/>
      <c r="AM270" s="5"/>
      <c r="AN270" s="5"/>
      <c r="AO270" s="5"/>
      <c r="AP270" s="5"/>
      <c r="AQ270" s="5"/>
      <c r="AR270" s="5"/>
      <c r="AS270" s="5"/>
      <c r="AT270" s="5"/>
      <c r="AU270" s="5"/>
      <c r="AV270" s="5"/>
      <c r="AW270" s="5"/>
      <c r="AX270" s="5"/>
      <c r="AY270" s="5"/>
      <c r="AZ270" s="5"/>
      <c r="BA270" s="5"/>
      <c r="BB270" s="5"/>
      <c r="BC270" s="5"/>
      <c r="BD270" s="5"/>
      <c r="BE270" s="5"/>
      <c r="BF270" s="5"/>
      <c r="BG270" s="5"/>
      <c r="BH270" s="5"/>
      <c r="BI270" s="5"/>
      <c r="BJ270" s="5"/>
      <c r="BK270" s="5"/>
      <c r="BL270" s="5"/>
      <c r="BM270" s="5"/>
      <c r="BN270" s="5"/>
      <c r="BO270" s="5"/>
      <c r="BP270" s="5"/>
      <c r="BQ270" s="5"/>
      <c r="BR270" s="5"/>
      <c r="BS270" s="5"/>
      <c r="BT270" s="5"/>
      <c r="BU270" s="5"/>
      <c r="BV270" s="5"/>
      <c r="BW270" s="5"/>
      <c r="BX270" s="5"/>
      <c r="BY270" s="5"/>
      <c r="BZ270" s="5"/>
      <c r="CA270" s="5"/>
      <c r="CB270" s="5"/>
      <c r="CC270" s="5"/>
      <c r="CD270" s="5"/>
      <c r="CE270" s="5"/>
      <c r="CF270" s="5"/>
      <c r="CG270" s="5"/>
      <c r="CH270" s="5"/>
      <c r="CI270" s="5"/>
      <c r="CJ270" s="5"/>
      <c r="CK270" s="5"/>
      <c r="CL270" s="5"/>
      <c r="CM270" s="5"/>
      <c r="CN270" s="5"/>
      <c r="CO270" s="5"/>
      <c r="CP270" s="5"/>
      <c r="CQ270" s="5"/>
      <c r="CR270" s="5"/>
      <c r="CS270" s="5"/>
      <c r="CT270" s="5"/>
      <c r="CU270" s="5"/>
      <c r="CV270" s="5"/>
      <c r="CW270" s="5"/>
      <c r="CX270" s="5"/>
      <c r="CY270" s="5"/>
      <c r="CZ270" s="5"/>
      <c r="DA270" s="5"/>
      <c r="DB270" s="5"/>
      <c r="DC270" s="5"/>
      <c r="DD270" s="5"/>
      <c r="DE270" s="5"/>
      <c r="DF270" s="5"/>
      <c r="DG270" s="5"/>
      <c r="DH270" s="5"/>
      <c r="DI270" s="5"/>
      <c r="DJ270" s="5"/>
      <c r="DK270" s="5"/>
      <c r="DL270" s="5"/>
      <c r="DM270" s="5"/>
      <c r="DN270" s="5"/>
      <c r="DO270" s="5"/>
      <c r="DP270" s="5"/>
      <c r="DQ270" s="5"/>
      <c r="DR270" s="5"/>
      <c r="DS270" s="5"/>
      <c r="DT270" s="5"/>
      <c r="DU270" s="5"/>
      <c r="DV270" s="5"/>
      <c r="DW270" s="5"/>
      <c r="DX270" s="5"/>
      <c r="DY270" s="5"/>
      <c r="DZ270" s="5"/>
      <c r="EA270" s="5"/>
      <c r="EB270" s="5"/>
      <c r="EC270" s="5"/>
      <c r="ED270" s="5"/>
      <c r="EE270" s="5"/>
      <c r="EF270" s="5"/>
      <c r="EG270" s="5"/>
      <c r="EH270" s="5"/>
      <c r="EI270" s="5"/>
      <c r="EJ270" s="5"/>
      <c r="EK270" s="5"/>
      <c r="EL270" s="5"/>
      <c r="EM270" s="5"/>
      <c r="EN270" s="5"/>
      <c r="EO270" s="5"/>
      <c r="EP270" s="5"/>
      <c r="EQ270" s="5"/>
      <c r="ER270" s="5"/>
      <c r="ES270" s="5"/>
      <c r="ET270" s="5"/>
      <c r="EU270" s="5"/>
      <c r="EV270" s="5"/>
      <c r="EW270" s="5"/>
      <c r="EX270" s="5"/>
      <c r="EY270" s="5"/>
      <c r="EZ270" s="5"/>
      <c r="FA270" s="5"/>
      <c r="FB270" s="5"/>
      <c r="FC270" s="5"/>
      <c r="FD270" s="5"/>
      <c r="FE270" s="5"/>
      <c r="FF270" s="5"/>
      <c r="FG270" s="5"/>
      <c r="FH270" s="5"/>
      <c r="FI270" s="5"/>
      <c r="FJ270" s="5"/>
      <c r="FK270" s="5"/>
      <c r="FL270" s="5"/>
      <c r="FM270" s="5"/>
      <c r="FN270" s="5"/>
      <c r="FO270" s="5"/>
      <c r="FP270" s="5"/>
      <c r="FQ270" s="5"/>
      <c r="FR270" s="5"/>
      <c r="FS270" s="5"/>
      <c r="FT270" s="5"/>
      <c r="FU270" s="5"/>
      <c r="FV270" s="5"/>
      <c r="FW270" s="5"/>
      <c r="FX270" s="5"/>
      <c r="FY270" s="5"/>
      <c r="FZ270" s="5"/>
      <c r="GA270" s="5"/>
      <c r="GB270" s="5"/>
      <c r="GC270" s="5"/>
      <c r="GD270" s="5"/>
      <c r="GE270" s="5"/>
      <c r="GF270" s="5"/>
      <c r="GG270" s="5"/>
      <c r="GH270" s="5"/>
      <c r="GI270" s="5"/>
      <c r="GJ270" s="5"/>
      <c r="GK270" s="5"/>
      <c r="GL270" s="5"/>
      <c r="GM270" s="5"/>
      <c r="GN270" s="5"/>
      <c r="GO270" s="5"/>
      <c r="GP270" s="5"/>
      <c r="GQ270" s="5"/>
      <c r="GR270" s="5"/>
      <c r="GS270" s="5"/>
      <c r="GT270" s="5"/>
      <c r="GU270" s="5"/>
      <c r="GV270" s="5"/>
      <c r="GW270" s="5"/>
      <c r="GX270" s="5"/>
      <c r="GY270" s="5"/>
      <c r="GZ270" s="5"/>
      <c r="HA270" s="5"/>
      <c r="HB270" s="5"/>
      <c r="HC270" s="5"/>
      <c r="HD270" s="5"/>
      <c r="HE270" s="5"/>
      <c r="HF270" s="5"/>
      <c r="HG270" s="5"/>
      <c r="HH270" s="5"/>
      <c r="HI270" s="5"/>
      <c r="HJ270" s="5"/>
      <c r="HK270" s="5"/>
      <c r="HL270" s="5"/>
      <c r="HM270" s="5"/>
      <c r="HN270" s="5"/>
      <c r="HO270" s="5"/>
      <c r="HP270" s="5"/>
    </row>
    <row r="271" spans="1:224" ht="12" customHeight="1" x14ac:dyDescent="0.25">
      <c r="A271" s="6">
        <v>377</v>
      </c>
      <c r="B271" s="36" t="s">
        <v>41</v>
      </c>
      <c r="C271" s="22" t="s">
        <v>42</v>
      </c>
      <c r="D271" s="14">
        <v>0.3</v>
      </c>
      <c r="E271" s="14">
        <v>0.1</v>
      </c>
      <c r="F271" s="14">
        <v>10.3</v>
      </c>
      <c r="G271" s="15">
        <v>43</v>
      </c>
      <c r="H271" s="15">
        <v>8</v>
      </c>
      <c r="I271" s="15">
        <v>5</v>
      </c>
      <c r="J271" s="15">
        <v>10</v>
      </c>
      <c r="K271" s="14">
        <v>0.9</v>
      </c>
      <c r="L271" s="14">
        <v>0</v>
      </c>
      <c r="M271" s="14">
        <v>2.9</v>
      </c>
      <c r="N271" s="14">
        <v>0</v>
      </c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  <c r="AB271" s="5"/>
      <c r="AC271" s="5"/>
      <c r="AD271" s="5"/>
      <c r="AE271" s="5"/>
      <c r="AF271" s="5"/>
      <c r="AG271" s="5"/>
      <c r="AH271" s="5"/>
      <c r="AI271" s="5"/>
      <c r="AJ271" s="5"/>
      <c r="AK271" s="5"/>
      <c r="AL271" s="5"/>
      <c r="AM271" s="5"/>
      <c r="AN271" s="5"/>
      <c r="AO271" s="5"/>
      <c r="AP271" s="5"/>
      <c r="AQ271" s="5"/>
      <c r="AR271" s="5"/>
      <c r="AS271" s="5"/>
      <c r="AT271" s="5"/>
      <c r="AU271" s="5"/>
      <c r="AV271" s="5"/>
      <c r="AW271" s="5"/>
      <c r="AX271" s="5"/>
      <c r="AY271" s="5"/>
      <c r="AZ271" s="5"/>
      <c r="BA271" s="5"/>
      <c r="BB271" s="5"/>
      <c r="BC271" s="5"/>
      <c r="BD271" s="5"/>
      <c r="BE271" s="5"/>
      <c r="BF271" s="5"/>
      <c r="BG271" s="5"/>
      <c r="BH271" s="5"/>
      <c r="BI271" s="5"/>
      <c r="BJ271" s="5"/>
      <c r="BK271" s="5"/>
      <c r="BL271" s="5"/>
      <c r="BM271" s="5"/>
      <c r="BN271" s="5"/>
      <c r="BO271" s="5"/>
      <c r="BP271" s="5"/>
      <c r="BQ271" s="5"/>
      <c r="BR271" s="5"/>
      <c r="BS271" s="5"/>
      <c r="BT271" s="5"/>
      <c r="BU271" s="5"/>
      <c r="BV271" s="5"/>
      <c r="BW271" s="5"/>
      <c r="BX271" s="5"/>
      <c r="BY271" s="5"/>
      <c r="BZ271" s="5"/>
      <c r="CA271" s="5"/>
      <c r="CB271" s="5"/>
      <c r="CC271" s="5"/>
      <c r="CD271" s="5"/>
      <c r="CE271" s="5"/>
      <c r="CF271" s="5"/>
      <c r="CG271" s="5"/>
      <c r="CH271" s="5"/>
      <c r="CI271" s="5"/>
      <c r="CJ271" s="5"/>
      <c r="CK271" s="5"/>
      <c r="CL271" s="5"/>
      <c r="CM271" s="5"/>
      <c r="CN271" s="5"/>
      <c r="CO271" s="5"/>
      <c r="CP271" s="5"/>
      <c r="CQ271" s="5"/>
      <c r="CR271" s="5"/>
      <c r="CS271" s="5"/>
      <c r="CT271" s="5"/>
      <c r="CU271" s="5"/>
      <c r="CV271" s="5"/>
      <c r="CW271" s="5"/>
      <c r="CX271" s="5"/>
      <c r="CY271" s="5"/>
      <c r="CZ271" s="5"/>
      <c r="DA271" s="5"/>
      <c r="DB271" s="5"/>
      <c r="DC271" s="5"/>
      <c r="DD271" s="5"/>
      <c r="DE271" s="5"/>
      <c r="DF271" s="5"/>
      <c r="DG271" s="5"/>
      <c r="DH271" s="5"/>
      <c r="DI271" s="5"/>
      <c r="DJ271" s="5"/>
      <c r="DK271" s="5"/>
      <c r="DL271" s="5"/>
      <c r="DM271" s="5"/>
      <c r="DN271" s="5"/>
      <c r="DO271" s="5"/>
      <c r="DP271" s="5"/>
      <c r="DQ271" s="5"/>
      <c r="DR271" s="5"/>
      <c r="DS271" s="5"/>
      <c r="DT271" s="5"/>
      <c r="DU271" s="5"/>
      <c r="DV271" s="5"/>
      <c r="DW271" s="5"/>
      <c r="DX271" s="5"/>
      <c r="DY271" s="5"/>
      <c r="DZ271" s="5"/>
      <c r="EA271" s="5"/>
      <c r="EB271" s="5"/>
      <c r="EC271" s="5"/>
      <c r="ED271" s="5"/>
      <c r="EE271" s="5"/>
      <c r="EF271" s="5"/>
      <c r="EG271" s="5"/>
      <c r="EH271" s="5"/>
      <c r="EI271" s="5"/>
      <c r="EJ271" s="5"/>
      <c r="EK271" s="5"/>
      <c r="EL271" s="5"/>
      <c r="EM271" s="5"/>
      <c r="EN271" s="5"/>
      <c r="EO271" s="5"/>
      <c r="EP271" s="5"/>
      <c r="EQ271" s="5"/>
      <c r="ER271" s="5"/>
      <c r="ES271" s="5"/>
      <c r="ET271" s="5"/>
      <c r="EU271" s="5"/>
      <c r="EV271" s="5"/>
      <c r="EW271" s="5"/>
      <c r="EX271" s="5"/>
      <c r="EY271" s="5"/>
      <c r="EZ271" s="5"/>
      <c r="FA271" s="5"/>
      <c r="FB271" s="5"/>
      <c r="FC271" s="5"/>
      <c r="FD271" s="5"/>
      <c r="FE271" s="5"/>
      <c r="FF271" s="5"/>
      <c r="FG271" s="5"/>
      <c r="FH271" s="5"/>
      <c r="FI271" s="5"/>
      <c r="FJ271" s="5"/>
      <c r="FK271" s="5"/>
      <c r="FL271" s="5"/>
      <c r="FM271" s="5"/>
      <c r="FN271" s="5"/>
      <c r="FO271" s="5"/>
      <c r="FP271" s="5"/>
      <c r="FQ271" s="5"/>
      <c r="FR271" s="5"/>
      <c r="FS271" s="5"/>
      <c r="FT271" s="5"/>
      <c r="FU271" s="5"/>
      <c r="FV271" s="5"/>
      <c r="FW271" s="5"/>
      <c r="FX271" s="5"/>
      <c r="FY271" s="5"/>
      <c r="FZ271" s="5"/>
      <c r="GA271" s="5"/>
      <c r="GB271" s="5"/>
      <c r="GC271" s="5"/>
      <c r="GD271" s="5"/>
      <c r="GE271" s="5"/>
      <c r="GF271" s="5"/>
      <c r="GG271" s="5"/>
      <c r="GH271" s="5"/>
      <c r="GI271" s="5"/>
      <c r="GJ271" s="5"/>
      <c r="GK271" s="5"/>
      <c r="GL271" s="5"/>
      <c r="GM271" s="5"/>
      <c r="GN271" s="5"/>
      <c r="GO271" s="5"/>
      <c r="GP271" s="5"/>
      <c r="GQ271" s="5"/>
      <c r="GR271" s="5"/>
      <c r="GS271" s="5"/>
      <c r="GT271" s="5"/>
      <c r="GU271" s="5"/>
      <c r="GV271" s="5"/>
      <c r="GW271" s="5"/>
      <c r="GX271" s="5"/>
      <c r="GY271" s="5"/>
      <c r="GZ271" s="5"/>
      <c r="HA271" s="5"/>
      <c r="HB271" s="5"/>
      <c r="HC271" s="5"/>
      <c r="HD271" s="5"/>
      <c r="HE271" s="5"/>
      <c r="HF271" s="5"/>
      <c r="HG271" s="5"/>
      <c r="HH271" s="5"/>
      <c r="HI271" s="5"/>
      <c r="HJ271" s="5"/>
      <c r="HK271" s="5"/>
      <c r="HL271" s="5"/>
      <c r="HM271" s="5"/>
      <c r="HN271" s="5"/>
      <c r="HO271" s="5"/>
      <c r="HP271" s="5"/>
    </row>
    <row r="272" spans="1:224" ht="12" customHeight="1" x14ac:dyDescent="0.25">
      <c r="A272" s="6"/>
      <c r="B272" s="35" t="s">
        <v>29</v>
      </c>
      <c r="C272" s="27"/>
      <c r="D272" s="28">
        <f>SUM(D269:D271)</f>
        <v>12.700000000000001</v>
      </c>
      <c r="E272" s="28">
        <f t="shared" ref="E272:N272" si="46">SUM(E269:E271)</f>
        <v>9.8000000000000007</v>
      </c>
      <c r="F272" s="28">
        <f t="shared" si="46"/>
        <v>49</v>
      </c>
      <c r="G272" s="29">
        <f t="shared" si="46"/>
        <v>335</v>
      </c>
      <c r="H272" s="29">
        <f t="shared" si="46"/>
        <v>117</v>
      </c>
      <c r="I272" s="29">
        <f t="shared" si="46"/>
        <v>34</v>
      </c>
      <c r="J272" s="29">
        <f t="shared" si="46"/>
        <v>150</v>
      </c>
      <c r="K272" s="28">
        <f t="shared" si="46"/>
        <v>3.98</v>
      </c>
      <c r="L272" s="28">
        <f t="shared" si="46"/>
        <v>7.0000000000000007E-2</v>
      </c>
      <c r="M272" s="28">
        <f t="shared" si="46"/>
        <v>13.99</v>
      </c>
      <c r="N272" s="28">
        <f t="shared" si="46"/>
        <v>0.03</v>
      </c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  <c r="AB272" s="5"/>
      <c r="AC272" s="5"/>
      <c r="AD272" s="5"/>
      <c r="AE272" s="5"/>
      <c r="AF272" s="5"/>
      <c r="AG272" s="5"/>
      <c r="AH272" s="5"/>
      <c r="AI272" s="5"/>
      <c r="AJ272" s="5"/>
      <c r="AK272" s="5"/>
      <c r="AL272" s="5"/>
      <c r="AM272" s="5"/>
      <c r="AN272" s="5"/>
      <c r="AO272" s="5"/>
      <c r="AP272" s="5"/>
      <c r="AQ272" s="5"/>
      <c r="AR272" s="5"/>
      <c r="AS272" s="5"/>
      <c r="AT272" s="5"/>
      <c r="AU272" s="5"/>
      <c r="AV272" s="5"/>
      <c r="AW272" s="5"/>
      <c r="AX272" s="5"/>
      <c r="AY272" s="5"/>
      <c r="AZ272" s="5"/>
      <c r="BA272" s="5"/>
      <c r="BB272" s="5"/>
      <c r="BC272" s="5"/>
      <c r="BD272" s="5"/>
      <c r="BE272" s="5"/>
      <c r="BF272" s="5"/>
      <c r="BG272" s="5"/>
      <c r="BH272" s="5"/>
      <c r="BI272" s="5"/>
      <c r="BJ272" s="5"/>
      <c r="BK272" s="5"/>
      <c r="BL272" s="5"/>
      <c r="BM272" s="5"/>
      <c r="BN272" s="5"/>
      <c r="BO272" s="5"/>
      <c r="BP272" s="5"/>
      <c r="BQ272" s="5"/>
      <c r="BR272" s="5"/>
      <c r="BS272" s="5"/>
      <c r="BT272" s="5"/>
      <c r="BU272" s="5"/>
      <c r="BV272" s="5"/>
      <c r="BW272" s="5"/>
      <c r="BX272" s="5"/>
      <c r="BY272" s="5"/>
      <c r="BZ272" s="5"/>
      <c r="CA272" s="5"/>
      <c r="CB272" s="5"/>
      <c r="CC272" s="5"/>
      <c r="CD272" s="5"/>
      <c r="CE272" s="5"/>
      <c r="CF272" s="5"/>
      <c r="CG272" s="5"/>
      <c r="CH272" s="5"/>
      <c r="CI272" s="5"/>
      <c r="CJ272" s="5"/>
      <c r="CK272" s="5"/>
      <c r="CL272" s="5"/>
      <c r="CM272" s="5"/>
      <c r="CN272" s="5"/>
      <c r="CO272" s="5"/>
      <c r="CP272" s="5"/>
      <c r="CQ272" s="5"/>
      <c r="CR272" s="5"/>
      <c r="CS272" s="5"/>
      <c r="CT272" s="5"/>
      <c r="CU272" s="5"/>
      <c r="CV272" s="5"/>
      <c r="CW272" s="5"/>
      <c r="CX272" s="5"/>
      <c r="CY272" s="5"/>
      <c r="CZ272" s="5"/>
      <c r="DA272" s="5"/>
      <c r="DB272" s="5"/>
      <c r="DC272" s="5"/>
      <c r="DD272" s="5"/>
      <c r="DE272" s="5"/>
      <c r="DF272" s="5"/>
      <c r="DG272" s="5"/>
      <c r="DH272" s="5"/>
      <c r="DI272" s="5"/>
      <c r="DJ272" s="5"/>
      <c r="DK272" s="5"/>
      <c r="DL272" s="5"/>
      <c r="DM272" s="5"/>
      <c r="DN272" s="5"/>
      <c r="DO272" s="5"/>
      <c r="DP272" s="5"/>
      <c r="DQ272" s="5"/>
      <c r="DR272" s="5"/>
      <c r="DS272" s="5"/>
      <c r="DT272" s="5"/>
      <c r="DU272" s="5"/>
      <c r="DV272" s="5"/>
      <c r="DW272" s="5"/>
      <c r="DX272" s="5"/>
      <c r="DY272" s="5"/>
      <c r="DZ272" s="5"/>
      <c r="EA272" s="5"/>
      <c r="EB272" s="5"/>
      <c r="EC272" s="5"/>
      <c r="ED272" s="5"/>
      <c r="EE272" s="5"/>
      <c r="EF272" s="5"/>
      <c r="EG272" s="5"/>
      <c r="EH272" s="5"/>
      <c r="EI272" s="5"/>
      <c r="EJ272" s="5"/>
      <c r="EK272" s="5"/>
      <c r="EL272" s="5"/>
      <c r="EM272" s="5"/>
      <c r="EN272" s="5"/>
      <c r="EO272" s="5"/>
      <c r="EP272" s="5"/>
      <c r="EQ272" s="5"/>
      <c r="ER272" s="5"/>
      <c r="ES272" s="5"/>
      <c r="ET272" s="5"/>
      <c r="EU272" s="5"/>
      <c r="EV272" s="5"/>
      <c r="EW272" s="5"/>
      <c r="EX272" s="5"/>
      <c r="EY272" s="5"/>
      <c r="EZ272" s="5"/>
      <c r="FA272" s="5"/>
      <c r="FB272" s="5"/>
      <c r="FC272" s="5"/>
      <c r="FD272" s="5"/>
      <c r="FE272" s="5"/>
      <c r="FF272" s="5"/>
      <c r="FG272" s="5"/>
      <c r="FH272" s="5"/>
      <c r="FI272" s="5"/>
      <c r="FJ272" s="5"/>
      <c r="FK272" s="5"/>
      <c r="FL272" s="5"/>
      <c r="FM272" s="5"/>
      <c r="FN272" s="5"/>
      <c r="FO272" s="5"/>
      <c r="FP272" s="5"/>
      <c r="FQ272" s="5"/>
      <c r="FR272" s="5"/>
      <c r="FS272" s="5"/>
      <c r="FT272" s="5"/>
      <c r="FU272" s="5"/>
      <c r="FV272" s="5"/>
      <c r="FW272" s="5"/>
      <c r="FX272" s="5"/>
      <c r="FY272" s="5"/>
      <c r="FZ272" s="5"/>
      <c r="GA272" s="5"/>
      <c r="GB272" s="5"/>
      <c r="GC272" s="5"/>
      <c r="GD272" s="5"/>
      <c r="GE272" s="5"/>
      <c r="GF272" s="5"/>
      <c r="GG272" s="5"/>
      <c r="GH272" s="5"/>
      <c r="GI272" s="5"/>
      <c r="GJ272" s="5"/>
      <c r="GK272" s="5"/>
      <c r="GL272" s="5"/>
      <c r="GM272" s="5"/>
      <c r="GN272" s="5"/>
      <c r="GO272" s="5"/>
      <c r="GP272" s="5"/>
      <c r="GQ272" s="5"/>
      <c r="GR272" s="5"/>
      <c r="GS272" s="5"/>
      <c r="GT272" s="5"/>
      <c r="GU272" s="5"/>
      <c r="GV272" s="5"/>
      <c r="GW272" s="5"/>
      <c r="GX272" s="5"/>
      <c r="GY272" s="5"/>
      <c r="GZ272" s="5"/>
      <c r="HA272" s="5"/>
      <c r="HB272" s="5"/>
      <c r="HC272" s="5"/>
      <c r="HD272" s="5"/>
      <c r="HE272" s="5"/>
      <c r="HF272" s="5"/>
      <c r="HG272" s="5"/>
      <c r="HH272" s="5"/>
      <c r="HI272" s="5"/>
      <c r="HJ272" s="5"/>
      <c r="HK272" s="5"/>
      <c r="HL272" s="5"/>
      <c r="HM272" s="5"/>
      <c r="HN272" s="5"/>
      <c r="HO272" s="5"/>
      <c r="HP272" s="5"/>
    </row>
    <row r="273" spans="1:224" ht="12" customHeight="1" x14ac:dyDescent="0.25">
      <c r="A273" s="6"/>
      <c r="B273" s="37" t="s">
        <v>43</v>
      </c>
      <c r="C273" s="38"/>
      <c r="D273" s="38">
        <f t="shared" ref="D273:N273" si="47">D261+D267+D272</f>
        <v>57.600000000000009</v>
      </c>
      <c r="E273" s="38">
        <f t="shared" si="47"/>
        <v>54.8</v>
      </c>
      <c r="F273" s="38">
        <f t="shared" si="47"/>
        <v>201.64</v>
      </c>
      <c r="G273" s="39">
        <f t="shared" si="47"/>
        <v>1531</v>
      </c>
      <c r="H273" s="39">
        <f t="shared" si="47"/>
        <v>404</v>
      </c>
      <c r="I273" s="39">
        <f t="shared" si="47"/>
        <v>151</v>
      </c>
      <c r="J273" s="39">
        <f t="shared" si="47"/>
        <v>764</v>
      </c>
      <c r="K273" s="38">
        <f t="shared" si="47"/>
        <v>17.52</v>
      </c>
      <c r="L273" s="38">
        <f t="shared" si="47"/>
        <v>0.99399999999999999</v>
      </c>
      <c r="M273" s="38">
        <f t="shared" si="47"/>
        <v>52.77</v>
      </c>
      <c r="N273" s="38">
        <f t="shared" si="47"/>
        <v>4.4999999999999998E-2</v>
      </c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/>
      <c r="AB273" s="5"/>
      <c r="AC273" s="5"/>
      <c r="AD273" s="5"/>
      <c r="AE273" s="5"/>
      <c r="AF273" s="5"/>
      <c r="AG273" s="5"/>
      <c r="AH273" s="5"/>
      <c r="AI273" s="5"/>
      <c r="AJ273" s="5"/>
      <c r="AK273" s="5"/>
      <c r="AL273" s="5"/>
      <c r="AM273" s="5"/>
      <c r="AN273" s="5"/>
      <c r="AO273" s="5"/>
      <c r="AP273" s="5"/>
      <c r="AQ273" s="5"/>
      <c r="AR273" s="5"/>
      <c r="AS273" s="5"/>
      <c r="AT273" s="5"/>
      <c r="AU273" s="5"/>
      <c r="AV273" s="5"/>
      <c r="AW273" s="5"/>
      <c r="AX273" s="5"/>
      <c r="AY273" s="5"/>
      <c r="AZ273" s="5"/>
      <c r="BA273" s="5"/>
      <c r="BB273" s="5"/>
      <c r="BC273" s="5"/>
      <c r="BD273" s="5"/>
      <c r="BE273" s="5"/>
      <c r="BF273" s="5"/>
      <c r="BG273" s="5"/>
      <c r="BH273" s="5"/>
      <c r="BI273" s="5"/>
      <c r="BJ273" s="5"/>
      <c r="BK273" s="5"/>
      <c r="BL273" s="5"/>
      <c r="BM273" s="5"/>
      <c r="BN273" s="5"/>
      <c r="BO273" s="5"/>
      <c r="BP273" s="5"/>
      <c r="BQ273" s="5"/>
      <c r="BR273" s="5"/>
      <c r="BS273" s="5"/>
      <c r="BT273" s="5"/>
      <c r="BU273" s="5"/>
      <c r="BV273" s="5"/>
      <c r="BW273" s="5"/>
      <c r="BX273" s="5"/>
      <c r="BY273" s="5"/>
      <c r="BZ273" s="5"/>
      <c r="CA273" s="5"/>
      <c r="CB273" s="5"/>
      <c r="CC273" s="5"/>
      <c r="CD273" s="5"/>
      <c r="CE273" s="5"/>
      <c r="CF273" s="5"/>
      <c r="CG273" s="5"/>
      <c r="CH273" s="5"/>
      <c r="CI273" s="5"/>
      <c r="CJ273" s="5"/>
      <c r="CK273" s="5"/>
      <c r="CL273" s="5"/>
      <c r="CM273" s="5"/>
      <c r="CN273" s="5"/>
      <c r="CO273" s="5"/>
      <c r="CP273" s="5"/>
      <c r="CQ273" s="5"/>
      <c r="CR273" s="5"/>
      <c r="CS273" s="5"/>
      <c r="CT273" s="5"/>
      <c r="CU273" s="5"/>
      <c r="CV273" s="5"/>
      <c r="CW273" s="5"/>
      <c r="CX273" s="5"/>
      <c r="CY273" s="5"/>
      <c r="CZ273" s="5"/>
      <c r="DA273" s="5"/>
      <c r="DB273" s="5"/>
      <c r="DC273" s="5"/>
      <c r="DD273" s="5"/>
      <c r="DE273" s="5"/>
      <c r="DF273" s="5"/>
      <c r="DG273" s="5"/>
      <c r="DH273" s="5"/>
      <c r="DI273" s="5"/>
      <c r="DJ273" s="5"/>
      <c r="DK273" s="5"/>
      <c r="DL273" s="5"/>
      <c r="DM273" s="5"/>
      <c r="DN273" s="5"/>
      <c r="DO273" s="5"/>
      <c r="DP273" s="5"/>
      <c r="DQ273" s="5"/>
      <c r="DR273" s="5"/>
      <c r="DS273" s="5"/>
      <c r="DT273" s="5"/>
      <c r="DU273" s="5"/>
      <c r="DV273" s="5"/>
      <c r="DW273" s="5"/>
      <c r="DX273" s="5"/>
      <c r="DY273" s="5"/>
      <c r="DZ273" s="5"/>
      <c r="EA273" s="5"/>
      <c r="EB273" s="5"/>
      <c r="EC273" s="5"/>
      <c r="ED273" s="5"/>
      <c r="EE273" s="5"/>
      <c r="EF273" s="5"/>
      <c r="EG273" s="5"/>
      <c r="EH273" s="5"/>
      <c r="EI273" s="5"/>
      <c r="EJ273" s="5"/>
      <c r="EK273" s="5"/>
      <c r="EL273" s="5"/>
      <c r="EM273" s="5"/>
      <c r="EN273" s="5"/>
      <c r="EO273" s="5"/>
      <c r="EP273" s="5"/>
      <c r="EQ273" s="5"/>
      <c r="ER273" s="5"/>
      <c r="ES273" s="5"/>
      <c r="ET273" s="5"/>
      <c r="EU273" s="5"/>
      <c r="EV273" s="5"/>
      <c r="EW273" s="5"/>
      <c r="EX273" s="5"/>
      <c r="EY273" s="5"/>
      <c r="EZ273" s="5"/>
      <c r="FA273" s="5"/>
      <c r="FB273" s="5"/>
      <c r="FC273" s="5"/>
      <c r="FD273" s="5"/>
      <c r="FE273" s="5"/>
      <c r="FF273" s="5"/>
      <c r="FG273" s="5"/>
      <c r="FH273" s="5"/>
      <c r="FI273" s="5"/>
      <c r="FJ273" s="5"/>
      <c r="FK273" s="5"/>
      <c r="FL273" s="5"/>
      <c r="FM273" s="5"/>
      <c r="FN273" s="5"/>
      <c r="FO273" s="5"/>
      <c r="FP273" s="5"/>
      <c r="FQ273" s="5"/>
      <c r="FR273" s="5"/>
      <c r="FS273" s="5"/>
      <c r="FT273" s="5"/>
      <c r="FU273" s="5"/>
      <c r="FV273" s="5"/>
      <c r="FW273" s="5"/>
      <c r="FX273" s="5"/>
      <c r="FY273" s="5"/>
      <c r="FZ273" s="5"/>
      <c r="GA273" s="5"/>
      <c r="GB273" s="5"/>
      <c r="GC273" s="5"/>
      <c r="GD273" s="5"/>
      <c r="GE273" s="5"/>
      <c r="GF273" s="5"/>
      <c r="GG273" s="5"/>
      <c r="GH273" s="5"/>
      <c r="GI273" s="5"/>
      <c r="GJ273" s="5"/>
      <c r="GK273" s="5"/>
      <c r="GL273" s="5"/>
      <c r="GM273" s="5"/>
      <c r="GN273" s="5"/>
      <c r="GO273" s="5"/>
      <c r="GP273" s="5"/>
      <c r="GQ273" s="5"/>
      <c r="GR273" s="5"/>
      <c r="GS273" s="5"/>
      <c r="GT273" s="5"/>
      <c r="GU273" s="5"/>
      <c r="GV273" s="5"/>
      <c r="GW273" s="5"/>
      <c r="GX273" s="5"/>
      <c r="GY273" s="5"/>
      <c r="GZ273" s="5"/>
      <c r="HA273" s="5"/>
      <c r="HB273" s="5"/>
      <c r="HC273" s="5"/>
      <c r="HD273" s="5"/>
      <c r="HE273" s="5"/>
      <c r="HF273" s="5"/>
      <c r="HG273" s="5"/>
      <c r="HH273" s="5"/>
      <c r="HI273" s="5"/>
      <c r="HJ273" s="5"/>
      <c r="HK273" s="5"/>
      <c r="HL273" s="5"/>
      <c r="HM273" s="5"/>
      <c r="HN273" s="5"/>
      <c r="HO273" s="5"/>
      <c r="HP273" s="5"/>
    </row>
    <row r="274" spans="1:224" ht="12" customHeight="1" x14ac:dyDescent="0.25">
      <c r="A274" s="6"/>
      <c r="B274" s="17" t="s">
        <v>44</v>
      </c>
      <c r="C274" s="19"/>
      <c r="D274" s="14"/>
      <c r="E274" s="14"/>
      <c r="F274" s="14"/>
      <c r="G274" s="15"/>
      <c r="H274" s="15"/>
      <c r="I274" s="15"/>
      <c r="J274" s="15"/>
      <c r="K274" s="14"/>
      <c r="L274" s="14"/>
      <c r="M274" s="14"/>
      <c r="N274" s="14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  <c r="AB274" s="5"/>
      <c r="AC274" s="5"/>
      <c r="AD274" s="5"/>
      <c r="AE274" s="5"/>
      <c r="AF274" s="5"/>
      <c r="AG274" s="5"/>
      <c r="AH274" s="5"/>
      <c r="AI274" s="5"/>
      <c r="AJ274" s="5"/>
      <c r="AK274" s="5"/>
      <c r="AL274" s="5"/>
      <c r="AM274" s="5"/>
      <c r="AN274" s="5"/>
      <c r="AO274" s="5"/>
      <c r="AP274" s="5"/>
      <c r="AQ274" s="5"/>
      <c r="AR274" s="5"/>
      <c r="AS274" s="5"/>
      <c r="AT274" s="5"/>
      <c r="AU274" s="5"/>
      <c r="AV274" s="5"/>
      <c r="AW274" s="5"/>
      <c r="AX274" s="5"/>
      <c r="AY274" s="5"/>
      <c r="AZ274" s="5"/>
      <c r="BA274" s="5"/>
      <c r="BB274" s="5"/>
      <c r="BC274" s="5"/>
      <c r="BD274" s="5"/>
      <c r="BE274" s="5"/>
      <c r="BF274" s="5"/>
      <c r="BG274" s="5"/>
      <c r="BH274" s="5"/>
      <c r="BI274" s="5"/>
      <c r="BJ274" s="5"/>
      <c r="BK274" s="5"/>
      <c r="BL274" s="5"/>
      <c r="BM274" s="5"/>
      <c r="BN274" s="5"/>
      <c r="BO274" s="5"/>
      <c r="BP274" s="5"/>
      <c r="BQ274" s="5"/>
      <c r="BR274" s="5"/>
      <c r="BS274" s="5"/>
      <c r="BT274" s="5"/>
      <c r="BU274" s="5"/>
      <c r="BV274" s="5"/>
      <c r="BW274" s="5"/>
      <c r="BX274" s="5"/>
      <c r="BY274" s="5"/>
      <c r="BZ274" s="5"/>
      <c r="CA274" s="5"/>
      <c r="CB274" s="5"/>
      <c r="CC274" s="5"/>
      <c r="CD274" s="5"/>
      <c r="CE274" s="5"/>
      <c r="CF274" s="5"/>
      <c r="CG274" s="5"/>
      <c r="CH274" s="5"/>
      <c r="CI274" s="5"/>
      <c r="CJ274" s="5"/>
      <c r="CK274" s="5"/>
      <c r="CL274" s="5"/>
      <c r="CM274" s="5"/>
      <c r="CN274" s="5"/>
      <c r="CO274" s="5"/>
      <c r="CP274" s="5"/>
      <c r="CQ274" s="5"/>
      <c r="CR274" s="5"/>
      <c r="CS274" s="5"/>
      <c r="CT274" s="5"/>
      <c r="CU274" s="5"/>
      <c r="CV274" s="5"/>
      <c r="CW274" s="5"/>
      <c r="CX274" s="5"/>
      <c r="CY274" s="5"/>
      <c r="CZ274" s="5"/>
      <c r="DA274" s="5"/>
      <c r="DB274" s="5"/>
      <c r="DC274" s="5"/>
      <c r="DD274" s="5"/>
      <c r="DE274" s="5"/>
      <c r="DF274" s="5"/>
      <c r="DG274" s="5"/>
      <c r="DH274" s="5"/>
      <c r="DI274" s="5"/>
      <c r="DJ274" s="5"/>
      <c r="DK274" s="5"/>
      <c r="DL274" s="5"/>
      <c r="DM274" s="5"/>
      <c r="DN274" s="5"/>
      <c r="DO274" s="5"/>
      <c r="DP274" s="5"/>
      <c r="DQ274" s="5"/>
      <c r="DR274" s="5"/>
      <c r="DS274" s="5"/>
      <c r="DT274" s="5"/>
      <c r="DU274" s="5"/>
      <c r="DV274" s="5"/>
      <c r="DW274" s="5"/>
      <c r="DX274" s="5"/>
      <c r="DY274" s="5"/>
      <c r="DZ274" s="5"/>
      <c r="EA274" s="5"/>
      <c r="EB274" s="5"/>
      <c r="EC274" s="5"/>
      <c r="ED274" s="5"/>
      <c r="EE274" s="5"/>
      <c r="EF274" s="5"/>
      <c r="EG274" s="5"/>
      <c r="EH274" s="5"/>
      <c r="EI274" s="5"/>
      <c r="EJ274" s="5"/>
      <c r="EK274" s="5"/>
      <c r="EL274" s="5"/>
      <c r="EM274" s="5"/>
      <c r="EN274" s="5"/>
      <c r="EO274" s="5"/>
      <c r="EP274" s="5"/>
      <c r="EQ274" s="5"/>
      <c r="ER274" s="5"/>
      <c r="ES274" s="5"/>
      <c r="ET274" s="5"/>
      <c r="EU274" s="5"/>
      <c r="EV274" s="5"/>
      <c r="EW274" s="5"/>
      <c r="EX274" s="5"/>
      <c r="EY274" s="5"/>
      <c r="EZ274" s="5"/>
      <c r="FA274" s="5"/>
      <c r="FB274" s="5"/>
      <c r="FC274" s="5"/>
      <c r="FD274" s="5"/>
      <c r="FE274" s="5"/>
      <c r="FF274" s="5"/>
      <c r="FG274" s="5"/>
      <c r="FH274" s="5"/>
      <c r="FI274" s="5"/>
      <c r="FJ274" s="5"/>
      <c r="FK274" s="5"/>
      <c r="FL274" s="5"/>
      <c r="FM274" s="5"/>
      <c r="FN274" s="5"/>
      <c r="FO274" s="5"/>
      <c r="FP274" s="5"/>
      <c r="FQ274" s="5"/>
      <c r="FR274" s="5"/>
      <c r="FS274" s="5"/>
      <c r="FT274" s="5"/>
      <c r="FU274" s="5"/>
      <c r="FV274" s="5"/>
      <c r="FW274" s="5"/>
      <c r="FX274" s="5"/>
      <c r="FY274" s="5"/>
      <c r="FZ274" s="5"/>
      <c r="GA274" s="5"/>
      <c r="GB274" s="5"/>
      <c r="GC274" s="5"/>
      <c r="GD274" s="5"/>
      <c r="GE274" s="5"/>
      <c r="GF274" s="5"/>
      <c r="GG274" s="5"/>
      <c r="GH274" s="5"/>
      <c r="GI274" s="5"/>
      <c r="GJ274" s="5"/>
      <c r="GK274" s="5"/>
      <c r="GL274" s="5"/>
      <c r="GM274" s="5"/>
      <c r="GN274" s="5"/>
      <c r="GO274" s="5"/>
      <c r="GP274" s="5"/>
      <c r="GQ274" s="5"/>
      <c r="GR274" s="5"/>
      <c r="GS274" s="5"/>
      <c r="GT274" s="5"/>
      <c r="GU274" s="5"/>
      <c r="GV274" s="5"/>
      <c r="GW274" s="5"/>
      <c r="GX274" s="5"/>
      <c r="GY274" s="5"/>
      <c r="GZ274" s="5"/>
      <c r="HA274" s="5"/>
      <c r="HB274" s="5"/>
      <c r="HC274" s="5"/>
      <c r="HD274" s="5"/>
      <c r="HE274" s="5"/>
      <c r="HF274" s="5"/>
      <c r="HG274" s="5"/>
      <c r="HH274" s="5"/>
      <c r="HI274" s="5"/>
      <c r="HJ274" s="5"/>
      <c r="HK274" s="5"/>
      <c r="HL274" s="5"/>
      <c r="HM274" s="5"/>
      <c r="HN274" s="5"/>
      <c r="HO274" s="5"/>
      <c r="HP274" s="5"/>
    </row>
    <row r="275" spans="1:224" ht="12" customHeight="1" x14ac:dyDescent="0.25">
      <c r="A275" s="6"/>
      <c r="B275" s="18" t="s">
        <v>19</v>
      </c>
      <c r="C275" s="19"/>
      <c r="D275" s="14"/>
      <c r="E275" s="14"/>
      <c r="F275" s="14"/>
      <c r="G275" s="15"/>
      <c r="H275" s="15"/>
      <c r="I275" s="15"/>
      <c r="J275" s="15"/>
      <c r="K275" s="14"/>
      <c r="L275" s="14"/>
      <c r="M275" s="14"/>
      <c r="N275" s="14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  <c r="AB275" s="5"/>
      <c r="AC275" s="5"/>
      <c r="AD275" s="5"/>
      <c r="AE275" s="5"/>
      <c r="AF275" s="5"/>
      <c r="AG275" s="5"/>
      <c r="AH275" s="5"/>
      <c r="AI275" s="5"/>
      <c r="AJ275" s="5"/>
      <c r="AK275" s="5"/>
      <c r="AL275" s="5"/>
      <c r="AM275" s="5"/>
      <c r="AN275" s="5"/>
      <c r="AO275" s="5"/>
      <c r="AP275" s="5"/>
      <c r="AQ275" s="5"/>
      <c r="AR275" s="5"/>
      <c r="AS275" s="5"/>
      <c r="AT275" s="5"/>
      <c r="AU275" s="5"/>
      <c r="AV275" s="5"/>
      <c r="AW275" s="5"/>
      <c r="AX275" s="5"/>
      <c r="AY275" s="5"/>
      <c r="AZ275" s="5"/>
      <c r="BA275" s="5"/>
      <c r="BB275" s="5"/>
      <c r="BC275" s="5"/>
      <c r="BD275" s="5"/>
      <c r="BE275" s="5"/>
      <c r="BF275" s="5"/>
      <c r="BG275" s="5"/>
      <c r="BH275" s="5"/>
      <c r="BI275" s="5"/>
      <c r="BJ275" s="5"/>
      <c r="BK275" s="5"/>
      <c r="BL275" s="5"/>
      <c r="BM275" s="5"/>
      <c r="BN275" s="5"/>
      <c r="BO275" s="5"/>
      <c r="BP275" s="5"/>
      <c r="BQ275" s="5"/>
      <c r="BR275" s="5"/>
      <c r="BS275" s="5"/>
      <c r="BT275" s="5"/>
      <c r="BU275" s="5"/>
      <c r="BV275" s="5"/>
      <c r="BW275" s="5"/>
      <c r="BX275" s="5"/>
      <c r="BY275" s="5"/>
      <c r="BZ275" s="5"/>
      <c r="CA275" s="5"/>
      <c r="CB275" s="5"/>
      <c r="CC275" s="5"/>
      <c r="CD275" s="5"/>
      <c r="CE275" s="5"/>
      <c r="CF275" s="5"/>
      <c r="CG275" s="5"/>
      <c r="CH275" s="5"/>
      <c r="CI275" s="5"/>
      <c r="CJ275" s="5"/>
      <c r="CK275" s="5"/>
      <c r="CL275" s="5"/>
      <c r="CM275" s="5"/>
      <c r="CN275" s="5"/>
      <c r="CO275" s="5"/>
      <c r="CP275" s="5"/>
      <c r="CQ275" s="5"/>
      <c r="CR275" s="5"/>
      <c r="CS275" s="5"/>
      <c r="CT275" s="5"/>
      <c r="CU275" s="5"/>
      <c r="CV275" s="5"/>
      <c r="CW275" s="5"/>
      <c r="CX275" s="5"/>
      <c r="CY275" s="5"/>
      <c r="CZ275" s="5"/>
      <c r="DA275" s="5"/>
      <c r="DB275" s="5"/>
      <c r="DC275" s="5"/>
      <c r="DD275" s="5"/>
      <c r="DE275" s="5"/>
      <c r="DF275" s="5"/>
      <c r="DG275" s="5"/>
      <c r="DH275" s="5"/>
      <c r="DI275" s="5"/>
      <c r="DJ275" s="5"/>
      <c r="DK275" s="5"/>
      <c r="DL275" s="5"/>
      <c r="DM275" s="5"/>
      <c r="DN275" s="5"/>
      <c r="DO275" s="5"/>
      <c r="DP275" s="5"/>
      <c r="DQ275" s="5"/>
      <c r="DR275" s="5"/>
      <c r="DS275" s="5"/>
      <c r="DT275" s="5"/>
      <c r="DU275" s="5"/>
      <c r="DV275" s="5"/>
      <c r="DW275" s="5"/>
      <c r="DX275" s="5"/>
      <c r="DY275" s="5"/>
      <c r="DZ275" s="5"/>
      <c r="EA275" s="5"/>
      <c r="EB275" s="5"/>
      <c r="EC275" s="5"/>
      <c r="ED275" s="5"/>
      <c r="EE275" s="5"/>
      <c r="EF275" s="5"/>
      <c r="EG275" s="5"/>
      <c r="EH275" s="5"/>
      <c r="EI275" s="5"/>
      <c r="EJ275" s="5"/>
      <c r="EK275" s="5"/>
      <c r="EL275" s="5"/>
      <c r="EM275" s="5"/>
      <c r="EN275" s="5"/>
      <c r="EO275" s="5"/>
      <c r="EP275" s="5"/>
      <c r="EQ275" s="5"/>
      <c r="ER275" s="5"/>
      <c r="ES275" s="5"/>
      <c r="ET275" s="5"/>
      <c r="EU275" s="5"/>
      <c r="EV275" s="5"/>
      <c r="EW275" s="5"/>
      <c r="EX275" s="5"/>
      <c r="EY275" s="5"/>
      <c r="EZ275" s="5"/>
      <c r="FA275" s="5"/>
      <c r="FB275" s="5"/>
      <c r="FC275" s="5"/>
      <c r="FD275" s="5"/>
      <c r="FE275" s="5"/>
      <c r="FF275" s="5"/>
      <c r="FG275" s="5"/>
      <c r="FH275" s="5"/>
      <c r="FI275" s="5"/>
      <c r="FJ275" s="5"/>
      <c r="FK275" s="5"/>
      <c r="FL275" s="5"/>
      <c r="FM275" s="5"/>
      <c r="FN275" s="5"/>
      <c r="FO275" s="5"/>
      <c r="FP275" s="5"/>
      <c r="FQ275" s="5"/>
      <c r="FR275" s="5"/>
      <c r="FS275" s="5"/>
      <c r="FT275" s="5"/>
      <c r="FU275" s="5"/>
      <c r="FV275" s="5"/>
      <c r="FW275" s="5"/>
      <c r="FX275" s="5"/>
      <c r="FY275" s="5"/>
      <c r="FZ275" s="5"/>
      <c r="GA275" s="5"/>
      <c r="GB275" s="5"/>
      <c r="GC275" s="5"/>
      <c r="GD275" s="5"/>
      <c r="GE275" s="5"/>
      <c r="GF275" s="5"/>
      <c r="GG275" s="5"/>
      <c r="GH275" s="5"/>
      <c r="GI275" s="5"/>
      <c r="GJ275" s="5"/>
      <c r="GK275" s="5"/>
      <c r="GL275" s="5"/>
      <c r="GM275" s="5"/>
      <c r="GN275" s="5"/>
      <c r="GO275" s="5"/>
      <c r="GP275" s="5"/>
      <c r="GQ275" s="5"/>
      <c r="GR275" s="5"/>
      <c r="GS275" s="5"/>
      <c r="GT275" s="5"/>
      <c r="GU275" s="5"/>
      <c r="GV275" s="5"/>
      <c r="GW275" s="5"/>
      <c r="GX275" s="5"/>
      <c r="GY275" s="5"/>
      <c r="GZ275" s="5"/>
      <c r="HA275" s="5"/>
      <c r="HB275" s="5"/>
      <c r="HC275" s="5"/>
      <c r="HD275" s="5"/>
      <c r="HE275" s="5"/>
      <c r="HF275" s="5"/>
      <c r="HG275" s="5"/>
      <c r="HH275" s="5"/>
      <c r="HI275" s="5"/>
      <c r="HJ275" s="5"/>
      <c r="HK275" s="5"/>
      <c r="HL275" s="5"/>
      <c r="HM275" s="5"/>
      <c r="HN275" s="5"/>
      <c r="HO275" s="5"/>
      <c r="HP275" s="5"/>
    </row>
    <row r="276" spans="1:224" ht="12" customHeight="1" x14ac:dyDescent="0.25">
      <c r="A276" s="20">
        <v>14</v>
      </c>
      <c r="B276" s="21" t="s">
        <v>45</v>
      </c>
      <c r="C276" s="22" t="s">
        <v>21</v>
      </c>
      <c r="D276" s="23">
        <v>0.1</v>
      </c>
      <c r="E276" s="23">
        <v>7.3</v>
      </c>
      <c r="F276" s="23">
        <v>0.1</v>
      </c>
      <c r="G276" s="24">
        <v>66</v>
      </c>
      <c r="H276" s="24">
        <v>2</v>
      </c>
      <c r="I276" s="24">
        <v>0</v>
      </c>
      <c r="J276" s="24">
        <v>3</v>
      </c>
      <c r="K276" s="23">
        <v>0</v>
      </c>
      <c r="L276" s="23">
        <v>0</v>
      </c>
      <c r="M276" s="23">
        <v>0</v>
      </c>
      <c r="N276" s="23">
        <v>0</v>
      </c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  <c r="AB276" s="5"/>
      <c r="AC276" s="5"/>
      <c r="AD276" s="5"/>
      <c r="AE276" s="5"/>
      <c r="AF276" s="5"/>
      <c r="AG276" s="5"/>
      <c r="AH276" s="5"/>
      <c r="AI276" s="5"/>
      <c r="AJ276" s="5"/>
      <c r="AK276" s="5"/>
      <c r="AL276" s="5"/>
      <c r="AM276" s="5"/>
      <c r="AN276" s="5"/>
      <c r="AO276" s="5"/>
      <c r="AP276" s="5"/>
      <c r="AQ276" s="5"/>
      <c r="AR276" s="5"/>
      <c r="AS276" s="5"/>
      <c r="AT276" s="5"/>
      <c r="AU276" s="5"/>
      <c r="AV276" s="5"/>
      <c r="AW276" s="5"/>
      <c r="AX276" s="5"/>
      <c r="AY276" s="5"/>
      <c r="AZ276" s="5"/>
      <c r="BA276" s="5"/>
      <c r="BB276" s="5"/>
      <c r="BC276" s="5"/>
      <c r="BD276" s="5"/>
      <c r="BE276" s="5"/>
      <c r="BF276" s="5"/>
      <c r="BG276" s="5"/>
      <c r="BH276" s="5"/>
      <c r="BI276" s="5"/>
      <c r="BJ276" s="5"/>
      <c r="BK276" s="5"/>
      <c r="BL276" s="5"/>
      <c r="BM276" s="5"/>
      <c r="BN276" s="5"/>
      <c r="BO276" s="5"/>
      <c r="BP276" s="5"/>
      <c r="BQ276" s="5"/>
      <c r="BR276" s="5"/>
      <c r="BS276" s="5"/>
      <c r="BT276" s="5"/>
      <c r="BU276" s="5"/>
      <c r="BV276" s="5"/>
      <c r="BW276" s="5"/>
      <c r="BX276" s="5"/>
      <c r="BY276" s="5"/>
      <c r="BZ276" s="5"/>
      <c r="CA276" s="5"/>
      <c r="CB276" s="5"/>
      <c r="CC276" s="5"/>
      <c r="CD276" s="5"/>
      <c r="CE276" s="5"/>
      <c r="CF276" s="5"/>
      <c r="CG276" s="5"/>
      <c r="CH276" s="5"/>
      <c r="CI276" s="5"/>
      <c r="CJ276" s="5"/>
      <c r="CK276" s="5"/>
      <c r="CL276" s="5"/>
      <c r="CM276" s="5"/>
      <c r="CN276" s="5"/>
      <c r="CO276" s="5"/>
      <c r="CP276" s="5"/>
      <c r="CQ276" s="5"/>
      <c r="CR276" s="5"/>
      <c r="CS276" s="5"/>
      <c r="CT276" s="5"/>
      <c r="CU276" s="5"/>
      <c r="CV276" s="5"/>
      <c r="CW276" s="5"/>
      <c r="CX276" s="5"/>
      <c r="CY276" s="5"/>
      <c r="CZ276" s="5"/>
      <c r="DA276" s="5"/>
      <c r="DB276" s="5"/>
      <c r="DC276" s="5"/>
      <c r="DD276" s="5"/>
      <c r="DE276" s="5"/>
      <c r="DF276" s="5"/>
      <c r="DG276" s="5"/>
      <c r="DH276" s="5"/>
      <c r="DI276" s="5"/>
      <c r="DJ276" s="5"/>
      <c r="DK276" s="5"/>
      <c r="DL276" s="5"/>
      <c r="DM276" s="5"/>
      <c r="DN276" s="5"/>
      <c r="DO276" s="5"/>
      <c r="DP276" s="5"/>
      <c r="DQ276" s="5"/>
      <c r="DR276" s="5"/>
      <c r="DS276" s="5"/>
      <c r="DT276" s="5"/>
      <c r="DU276" s="5"/>
      <c r="DV276" s="5"/>
      <c r="DW276" s="5"/>
      <c r="DX276" s="5"/>
      <c r="DY276" s="5"/>
      <c r="DZ276" s="5"/>
      <c r="EA276" s="5"/>
      <c r="EB276" s="5"/>
      <c r="EC276" s="5"/>
      <c r="ED276" s="5"/>
      <c r="EE276" s="5"/>
      <c r="EF276" s="5"/>
      <c r="EG276" s="5"/>
      <c r="EH276" s="5"/>
      <c r="EI276" s="5"/>
      <c r="EJ276" s="5"/>
      <c r="EK276" s="5"/>
      <c r="EL276" s="5"/>
      <c r="EM276" s="5"/>
      <c r="EN276" s="5"/>
      <c r="EO276" s="5"/>
      <c r="EP276" s="5"/>
      <c r="EQ276" s="5"/>
      <c r="ER276" s="5"/>
      <c r="ES276" s="5"/>
      <c r="ET276" s="5"/>
      <c r="EU276" s="5"/>
      <c r="EV276" s="5"/>
      <c r="EW276" s="5"/>
      <c r="EX276" s="5"/>
      <c r="EY276" s="5"/>
      <c r="EZ276" s="5"/>
      <c r="FA276" s="5"/>
      <c r="FB276" s="5"/>
      <c r="FC276" s="5"/>
      <c r="FD276" s="5"/>
      <c r="FE276" s="5"/>
      <c r="FF276" s="5"/>
      <c r="FG276" s="5"/>
      <c r="FH276" s="5"/>
      <c r="FI276" s="5"/>
      <c r="FJ276" s="5"/>
      <c r="FK276" s="5"/>
      <c r="FL276" s="5"/>
      <c r="FM276" s="5"/>
      <c r="FN276" s="5"/>
      <c r="FO276" s="5"/>
      <c r="FP276" s="5"/>
      <c r="FQ276" s="5"/>
      <c r="FR276" s="5"/>
      <c r="FS276" s="5"/>
      <c r="FT276" s="5"/>
      <c r="FU276" s="5"/>
      <c r="FV276" s="5"/>
      <c r="FW276" s="5"/>
      <c r="FX276" s="5"/>
      <c r="FY276" s="5"/>
      <c r="FZ276" s="5"/>
      <c r="GA276" s="5"/>
      <c r="GB276" s="5"/>
      <c r="GC276" s="5"/>
      <c r="GD276" s="5"/>
      <c r="GE276" s="5"/>
      <c r="GF276" s="5"/>
      <c r="GG276" s="5"/>
      <c r="GH276" s="5"/>
      <c r="GI276" s="5"/>
      <c r="GJ276" s="5"/>
      <c r="GK276" s="5"/>
      <c r="GL276" s="5"/>
      <c r="GM276" s="5"/>
      <c r="GN276" s="5"/>
      <c r="GO276" s="5"/>
      <c r="GP276" s="5"/>
      <c r="GQ276" s="5"/>
      <c r="GR276" s="5"/>
      <c r="GS276" s="5"/>
      <c r="GT276" s="5"/>
      <c r="GU276" s="5"/>
      <c r="GV276" s="5"/>
      <c r="GW276" s="5"/>
      <c r="GX276" s="5"/>
      <c r="GY276" s="5"/>
      <c r="GZ276" s="5"/>
      <c r="HA276" s="5"/>
      <c r="HB276" s="5"/>
      <c r="HC276" s="5"/>
      <c r="HD276" s="5"/>
      <c r="HE276" s="5"/>
      <c r="HF276" s="5"/>
      <c r="HG276" s="5"/>
      <c r="HH276" s="5"/>
      <c r="HI276" s="5"/>
      <c r="HJ276" s="5"/>
      <c r="HK276" s="5"/>
      <c r="HL276" s="5"/>
      <c r="HM276" s="5"/>
      <c r="HN276" s="5"/>
      <c r="HO276" s="5"/>
      <c r="HP276" s="5"/>
    </row>
    <row r="277" spans="1:224" ht="12" customHeight="1" x14ac:dyDescent="0.25">
      <c r="A277" s="20" t="s">
        <v>165</v>
      </c>
      <c r="B277" s="21" t="s">
        <v>166</v>
      </c>
      <c r="C277" s="22" t="s">
        <v>23</v>
      </c>
      <c r="D277" s="23">
        <v>12.8</v>
      </c>
      <c r="E277" s="23">
        <v>15.5</v>
      </c>
      <c r="F277" s="23">
        <v>39.799999999999997</v>
      </c>
      <c r="G277" s="24">
        <v>350</v>
      </c>
      <c r="H277" s="24">
        <v>73</v>
      </c>
      <c r="I277" s="24">
        <v>5</v>
      </c>
      <c r="J277" s="24">
        <v>51</v>
      </c>
      <c r="K277" s="45">
        <v>0.7</v>
      </c>
      <c r="L277" s="45">
        <v>0.02</v>
      </c>
      <c r="M277" s="45">
        <v>0</v>
      </c>
      <c r="N277" s="45">
        <v>0</v>
      </c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  <c r="AB277" s="5"/>
      <c r="AC277" s="5"/>
      <c r="AD277" s="5"/>
      <c r="AE277" s="5"/>
      <c r="AF277" s="5"/>
      <c r="AG277" s="5"/>
      <c r="AH277" s="5"/>
      <c r="AI277" s="5"/>
      <c r="AJ277" s="5"/>
      <c r="AK277" s="5"/>
      <c r="AL277" s="5"/>
      <c r="AM277" s="5"/>
      <c r="AN277" s="5"/>
      <c r="AO277" s="5"/>
      <c r="AP277" s="5"/>
      <c r="AQ277" s="5"/>
      <c r="AR277" s="5"/>
      <c r="AS277" s="5"/>
      <c r="AT277" s="5"/>
      <c r="AU277" s="5"/>
      <c r="AV277" s="5"/>
      <c r="AW277" s="5"/>
      <c r="AX277" s="5"/>
      <c r="AY277" s="5"/>
      <c r="AZ277" s="5"/>
      <c r="BA277" s="5"/>
      <c r="BB277" s="5"/>
      <c r="BC277" s="5"/>
      <c r="BD277" s="5"/>
      <c r="BE277" s="5"/>
      <c r="BF277" s="5"/>
      <c r="BG277" s="5"/>
      <c r="BH277" s="5"/>
      <c r="BI277" s="5"/>
      <c r="BJ277" s="5"/>
      <c r="BK277" s="5"/>
      <c r="BL277" s="5"/>
      <c r="BM277" s="5"/>
      <c r="BN277" s="5"/>
      <c r="BO277" s="5"/>
      <c r="BP277" s="5"/>
      <c r="BQ277" s="5"/>
      <c r="BR277" s="5"/>
      <c r="BS277" s="5"/>
      <c r="BT277" s="5"/>
      <c r="BU277" s="5"/>
      <c r="BV277" s="5"/>
      <c r="BW277" s="5"/>
      <c r="BX277" s="5"/>
      <c r="BY277" s="5"/>
      <c r="BZ277" s="5"/>
      <c r="CA277" s="5"/>
      <c r="CB277" s="5"/>
      <c r="CC277" s="5"/>
      <c r="CD277" s="5"/>
      <c r="CE277" s="5"/>
      <c r="CF277" s="5"/>
      <c r="CG277" s="5"/>
      <c r="CH277" s="5"/>
      <c r="CI277" s="5"/>
      <c r="CJ277" s="5"/>
      <c r="CK277" s="5"/>
      <c r="CL277" s="5"/>
      <c r="CM277" s="5"/>
      <c r="CN277" s="5"/>
      <c r="CO277" s="5"/>
      <c r="CP277" s="5"/>
      <c r="CQ277" s="5"/>
      <c r="CR277" s="5"/>
      <c r="CS277" s="5"/>
      <c r="CT277" s="5"/>
      <c r="CU277" s="5"/>
      <c r="CV277" s="5"/>
      <c r="CW277" s="5"/>
      <c r="CX277" s="5"/>
      <c r="CY277" s="5"/>
      <c r="CZ277" s="5"/>
      <c r="DA277" s="5"/>
      <c r="DB277" s="5"/>
      <c r="DC277" s="5"/>
      <c r="DD277" s="5"/>
      <c r="DE277" s="5"/>
      <c r="DF277" s="5"/>
      <c r="DG277" s="5"/>
      <c r="DH277" s="5"/>
      <c r="DI277" s="5"/>
      <c r="DJ277" s="5"/>
      <c r="DK277" s="5"/>
      <c r="DL277" s="5"/>
      <c r="DM277" s="5"/>
      <c r="DN277" s="5"/>
      <c r="DO277" s="5"/>
      <c r="DP277" s="5"/>
      <c r="DQ277" s="5"/>
      <c r="DR277" s="5"/>
      <c r="DS277" s="5"/>
      <c r="DT277" s="5"/>
      <c r="DU277" s="5"/>
      <c r="DV277" s="5"/>
      <c r="DW277" s="5"/>
      <c r="DX277" s="5"/>
      <c r="DY277" s="5"/>
      <c r="DZ277" s="5"/>
      <c r="EA277" s="5"/>
      <c r="EB277" s="5"/>
      <c r="EC277" s="5"/>
      <c r="ED277" s="5"/>
      <c r="EE277" s="5"/>
      <c r="EF277" s="5"/>
      <c r="EG277" s="5"/>
      <c r="EH277" s="5"/>
      <c r="EI277" s="5"/>
      <c r="EJ277" s="5"/>
      <c r="EK277" s="5"/>
      <c r="EL277" s="5"/>
      <c r="EM277" s="5"/>
      <c r="EN277" s="5"/>
      <c r="EO277" s="5"/>
      <c r="EP277" s="5"/>
      <c r="EQ277" s="5"/>
      <c r="ER277" s="5"/>
      <c r="ES277" s="5"/>
      <c r="ET277" s="5"/>
      <c r="EU277" s="5"/>
      <c r="EV277" s="5"/>
      <c r="EW277" s="5"/>
      <c r="EX277" s="5"/>
      <c r="EY277" s="5"/>
      <c r="EZ277" s="5"/>
      <c r="FA277" s="5"/>
      <c r="FB277" s="5"/>
      <c r="FC277" s="5"/>
      <c r="FD277" s="5"/>
      <c r="FE277" s="5"/>
      <c r="FF277" s="5"/>
      <c r="FG277" s="5"/>
      <c r="FH277" s="5"/>
      <c r="FI277" s="5"/>
      <c r="FJ277" s="5"/>
      <c r="FK277" s="5"/>
      <c r="FL277" s="5"/>
      <c r="FM277" s="5"/>
      <c r="FN277" s="5"/>
      <c r="FO277" s="5"/>
      <c r="FP277" s="5"/>
      <c r="FQ277" s="5"/>
      <c r="FR277" s="5"/>
      <c r="FS277" s="5"/>
      <c r="FT277" s="5"/>
      <c r="FU277" s="5"/>
      <c r="FV277" s="5"/>
      <c r="FW277" s="5"/>
      <c r="FX277" s="5"/>
      <c r="FY277" s="5"/>
      <c r="FZ277" s="5"/>
      <c r="GA277" s="5"/>
      <c r="GB277" s="5"/>
      <c r="GC277" s="5"/>
      <c r="GD277" s="5"/>
      <c r="GE277" s="5"/>
      <c r="GF277" s="5"/>
      <c r="GG277" s="5"/>
      <c r="GH277" s="5"/>
      <c r="GI277" s="5"/>
      <c r="GJ277" s="5"/>
      <c r="GK277" s="5"/>
      <c r="GL277" s="5"/>
      <c r="GM277" s="5"/>
      <c r="GN277" s="5"/>
      <c r="GO277" s="5"/>
      <c r="GP277" s="5"/>
      <c r="GQ277" s="5"/>
      <c r="GR277" s="5"/>
      <c r="GS277" s="5"/>
      <c r="GT277" s="5"/>
      <c r="GU277" s="5"/>
      <c r="GV277" s="5"/>
      <c r="GW277" s="5"/>
      <c r="GX277" s="5"/>
      <c r="GY277" s="5"/>
      <c r="GZ277" s="5"/>
      <c r="HA277" s="5"/>
      <c r="HB277" s="5"/>
      <c r="HC277" s="5"/>
      <c r="HD277" s="5"/>
      <c r="HE277" s="5"/>
      <c r="HF277" s="5"/>
      <c r="HG277" s="5"/>
      <c r="HH277" s="5"/>
      <c r="HI277" s="5"/>
      <c r="HJ277" s="5"/>
      <c r="HK277" s="5"/>
      <c r="HL277" s="5"/>
      <c r="HM277" s="5"/>
      <c r="HN277" s="5"/>
      <c r="HO277" s="5"/>
      <c r="HP277" s="5"/>
    </row>
    <row r="278" spans="1:224" ht="12" customHeight="1" x14ac:dyDescent="0.25">
      <c r="A278" s="20">
        <v>71</v>
      </c>
      <c r="B278" s="21" t="s">
        <v>167</v>
      </c>
      <c r="C278" s="22" t="s">
        <v>83</v>
      </c>
      <c r="D278" s="23">
        <v>0.3</v>
      </c>
      <c r="E278" s="23">
        <v>0.05</v>
      </c>
      <c r="F278" s="23">
        <v>1</v>
      </c>
      <c r="G278" s="24">
        <v>5</v>
      </c>
      <c r="H278" s="24">
        <v>4</v>
      </c>
      <c r="I278" s="24">
        <v>5</v>
      </c>
      <c r="J278" s="24">
        <v>6</v>
      </c>
      <c r="K278" s="45">
        <v>0.23</v>
      </c>
      <c r="L278" s="45">
        <v>0.02</v>
      </c>
      <c r="M278" s="45">
        <v>6</v>
      </c>
      <c r="N278" s="45">
        <v>0</v>
      </c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  <c r="AB278" s="5"/>
      <c r="AC278" s="5"/>
      <c r="AD278" s="5"/>
      <c r="AE278" s="5"/>
      <c r="AF278" s="5"/>
      <c r="AG278" s="5"/>
      <c r="AH278" s="5"/>
      <c r="AI278" s="5"/>
      <c r="AJ278" s="5"/>
      <c r="AK278" s="5"/>
      <c r="AL278" s="5"/>
      <c r="AM278" s="5"/>
      <c r="AN278" s="5"/>
      <c r="AO278" s="5"/>
      <c r="AP278" s="5"/>
      <c r="AQ278" s="5"/>
      <c r="AR278" s="5"/>
      <c r="AS278" s="5"/>
      <c r="AT278" s="5"/>
      <c r="AU278" s="5"/>
      <c r="AV278" s="5"/>
      <c r="AW278" s="5"/>
      <c r="AX278" s="5"/>
      <c r="AY278" s="5"/>
      <c r="AZ278" s="5"/>
      <c r="BA278" s="5"/>
      <c r="BB278" s="5"/>
      <c r="BC278" s="5"/>
      <c r="BD278" s="5"/>
      <c r="BE278" s="5"/>
      <c r="BF278" s="5"/>
      <c r="BG278" s="5"/>
      <c r="BH278" s="5"/>
      <c r="BI278" s="5"/>
      <c r="BJ278" s="5"/>
      <c r="BK278" s="5"/>
      <c r="BL278" s="5"/>
      <c r="BM278" s="5"/>
      <c r="BN278" s="5"/>
      <c r="BO278" s="5"/>
      <c r="BP278" s="5"/>
      <c r="BQ278" s="5"/>
      <c r="BR278" s="5"/>
      <c r="BS278" s="5"/>
      <c r="BT278" s="5"/>
      <c r="BU278" s="5"/>
      <c r="BV278" s="5"/>
      <c r="BW278" s="5"/>
      <c r="BX278" s="5"/>
      <c r="BY278" s="5"/>
      <c r="BZ278" s="5"/>
      <c r="CA278" s="5"/>
      <c r="CB278" s="5"/>
      <c r="CC278" s="5"/>
      <c r="CD278" s="5"/>
      <c r="CE278" s="5"/>
      <c r="CF278" s="5"/>
      <c r="CG278" s="5"/>
      <c r="CH278" s="5"/>
      <c r="CI278" s="5"/>
      <c r="CJ278" s="5"/>
      <c r="CK278" s="5"/>
      <c r="CL278" s="5"/>
      <c r="CM278" s="5"/>
      <c r="CN278" s="5"/>
      <c r="CO278" s="5"/>
      <c r="CP278" s="5"/>
      <c r="CQ278" s="5"/>
      <c r="CR278" s="5"/>
      <c r="CS278" s="5"/>
      <c r="CT278" s="5"/>
      <c r="CU278" s="5"/>
      <c r="CV278" s="5"/>
      <c r="CW278" s="5"/>
      <c r="CX278" s="5"/>
      <c r="CY278" s="5"/>
      <c r="CZ278" s="5"/>
      <c r="DA278" s="5"/>
      <c r="DB278" s="5"/>
      <c r="DC278" s="5"/>
      <c r="DD278" s="5"/>
      <c r="DE278" s="5"/>
      <c r="DF278" s="5"/>
      <c r="DG278" s="5"/>
      <c r="DH278" s="5"/>
      <c r="DI278" s="5"/>
      <c r="DJ278" s="5"/>
      <c r="DK278" s="5"/>
      <c r="DL278" s="5"/>
      <c r="DM278" s="5"/>
      <c r="DN278" s="5"/>
      <c r="DO278" s="5"/>
      <c r="DP278" s="5"/>
      <c r="DQ278" s="5"/>
      <c r="DR278" s="5"/>
      <c r="DS278" s="5"/>
      <c r="DT278" s="5"/>
      <c r="DU278" s="5"/>
      <c r="DV278" s="5"/>
      <c r="DW278" s="5"/>
      <c r="DX278" s="5"/>
      <c r="DY278" s="5"/>
      <c r="DZ278" s="5"/>
      <c r="EA278" s="5"/>
      <c r="EB278" s="5"/>
      <c r="EC278" s="5"/>
      <c r="ED278" s="5"/>
      <c r="EE278" s="5"/>
      <c r="EF278" s="5"/>
      <c r="EG278" s="5"/>
      <c r="EH278" s="5"/>
      <c r="EI278" s="5"/>
      <c r="EJ278" s="5"/>
      <c r="EK278" s="5"/>
      <c r="EL278" s="5"/>
      <c r="EM278" s="5"/>
      <c r="EN278" s="5"/>
      <c r="EO278" s="5"/>
      <c r="EP278" s="5"/>
      <c r="EQ278" s="5"/>
      <c r="ER278" s="5"/>
      <c r="ES278" s="5"/>
      <c r="ET278" s="5"/>
      <c r="EU278" s="5"/>
      <c r="EV278" s="5"/>
      <c r="EW278" s="5"/>
      <c r="EX278" s="5"/>
      <c r="EY278" s="5"/>
      <c r="EZ278" s="5"/>
      <c r="FA278" s="5"/>
      <c r="FB278" s="5"/>
      <c r="FC278" s="5"/>
      <c r="FD278" s="5"/>
      <c r="FE278" s="5"/>
      <c r="FF278" s="5"/>
      <c r="FG278" s="5"/>
      <c r="FH278" s="5"/>
      <c r="FI278" s="5"/>
      <c r="FJ278" s="5"/>
      <c r="FK278" s="5"/>
      <c r="FL278" s="5"/>
      <c r="FM278" s="5"/>
      <c r="FN278" s="5"/>
      <c r="FO278" s="5"/>
      <c r="FP278" s="5"/>
      <c r="FQ278" s="5"/>
      <c r="FR278" s="5"/>
      <c r="FS278" s="5"/>
      <c r="FT278" s="5"/>
      <c r="FU278" s="5"/>
      <c r="FV278" s="5"/>
      <c r="FW278" s="5"/>
      <c r="FX278" s="5"/>
      <c r="FY278" s="5"/>
      <c r="FZ278" s="5"/>
      <c r="GA278" s="5"/>
      <c r="GB278" s="5"/>
      <c r="GC278" s="5"/>
      <c r="GD278" s="5"/>
      <c r="GE278" s="5"/>
      <c r="GF278" s="5"/>
      <c r="GG278" s="5"/>
      <c r="GH278" s="5"/>
      <c r="GI278" s="5"/>
      <c r="GJ278" s="5"/>
      <c r="GK278" s="5"/>
      <c r="GL278" s="5"/>
      <c r="GM278" s="5"/>
      <c r="GN278" s="5"/>
      <c r="GO278" s="5"/>
      <c r="GP278" s="5"/>
      <c r="GQ278" s="5"/>
      <c r="GR278" s="5"/>
      <c r="GS278" s="5"/>
      <c r="GT278" s="5"/>
      <c r="GU278" s="5"/>
      <c r="GV278" s="5"/>
      <c r="GW278" s="5"/>
      <c r="GX278" s="5"/>
      <c r="GY278" s="5"/>
      <c r="GZ278" s="5"/>
      <c r="HA278" s="5"/>
      <c r="HB278" s="5"/>
      <c r="HC278" s="5"/>
      <c r="HD278" s="5"/>
      <c r="HE278" s="5"/>
      <c r="HF278" s="5"/>
      <c r="HG278" s="5"/>
      <c r="HH278" s="5"/>
      <c r="HI278" s="5"/>
      <c r="HJ278" s="5"/>
      <c r="HK278" s="5"/>
      <c r="HL278" s="5"/>
      <c r="HM278" s="5"/>
      <c r="HN278" s="5"/>
      <c r="HO278" s="5"/>
      <c r="HP278" s="5"/>
    </row>
    <row r="279" spans="1:224" ht="12" customHeight="1" x14ac:dyDescent="0.25">
      <c r="A279" s="20"/>
      <c r="B279" s="31" t="s">
        <v>110</v>
      </c>
      <c r="C279" s="22" t="s">
        <v>111</v>
      </c>
      <c r="D279" s="23">
        <v>1.7</v>
      </c>
      <c r="E279" s="23">
        <v>6.2</v>
      </c>
      <c r="F279" s="23">
        <v>15.7</v>
      </c>
      <c r="G279" s="24">
        <v>124</v>
      </c>
      <c r="H279" s="24">
        <v>0</v>
      </c>
      <c r="I279" s="24">
        <v>0</v>
      </c>
      <c r="J279" s="24">
        <v>0</v>
      </c>
      <c r="K279" s="23">
        <v>0</v>
      </c>
      <c r="L279" s="23">
        <v>0</v>
      </c>
      <c r="M279" s="23">
        <v>0</v>
      </c>
      <c r="N279" s="23">
        <v>0</v>
      </c>
    </row>
    <row r="280" spans="1:224" ht="12" customHeight="1" x14ac:dyDescent="0.25">
      <c r="A280" s="20">
        <v>376</v>
      </c>
      <c r="B280" s="21" t="s">
        <v>26</v>
      </c>
      <c r="C280" s="22" t="s">
        <v>23</v>
      </c>
      <c r="D280" s="14">
        <v>0.2</v>
      </c>
      <c r="E280" s="14">
        <v>0.1</v>
      </c>
      <c r="F280" s="14">
        <v>5</v>
      </c>
      <c r="G280" s="15">
        <v>21</v>
      </c>
      <c r="H280" s="15">
        <v>5</v>
      </c>
      <c r="I280" s="15">
        <v>4</v>
      </c>
      <c r="J280" s="15">
        <v>8</v>
      </c>
      <c r="K280" s="14">
        <v>0.9</v>
      </c>
      <c r="L280" s="14">
        <v>0</v>
      </c>
      <c r="M280" s="14">
        <v>0.1</v>
      </c>
      <c r="N280" s="14">
        <v>0</v>
      </c>
    </row>
    <row r="281" spans="1:224" ht="12" customHeight="1" x14ac:dyDescent="0.25">
      <c r="A281" s="6"/>
      <c r="B281" s="25" t="s">
        <v>27</v>
      </c>
      <c r="C281" s="19" t="s">
        <v>48</v>
      </c>
      <c r="D281" s="14">
        <v>2.8</v>
      </c>
      <c r="E281" s="14">
        <v>0.7</v>
      </c>
      <c r="F281" s="14">
        <v>20</v>
      </c>
      <c r="G281" s="15">
        <v>98</v>
      </c>
      <c r="H281" s="15">
        <v>14</v>
      </c>
      <c r="I281" s="15">
        <v>0</v>
      </c>
      <c r="J281" s="15">
        <v>0</v>
      </c>
      <c r="K281" s="14">
        <v>0.7</v>
      </c>
      <c r="L281" s="14">
        <v>0.14000000000000001</v>
      </c>
      <c r="M281" s="14">
        <v>0</v>
      </c>
      <c r="N281" s="14">
        <v>0</v>
      </c>
    </row>
    <row r="282" spans="1:224" ht="12" customHeight="1" x14ac:dyDescent="0.25">
      <c r="A282" s="20"/>
      <c r="B282" s="26" t="s">
        <v>29</v>
      </c>
      <c r="C282" s="27"/>
      <c r="D282" s="28">
        <f t="shared" ref="D282:N282" si="48">SUM(D276:D281)</f>
        <v>17.899999999999999</v>
      </c>
      <c r="E282" s="28">
        <f t="shared" si="48"/>
        <v>29.85</v>
      </c>
      <c r="F282" s="28">
        <f t="shared" si="48"/>
        <v>81.599999999999994</v>
      </c>
      <c r="G282" s="29">
        <f t="shared" si="48"/>
        <v>664</v>
      </c>
      <c r="H282" s="29">
        <f t="shared" si="48"/>
        <v>98</v>
      </c>
      <c r="I282" s="29">
        <f t="shared" si="48"/>
        <v>14</v>
      </c>
      <c r="J282" s="29">
        <f t="shared" si="48"/>
        <v>68</v>
      </c>
      <c r="K282" s="28">
        <f t="shared" si="48"/>
        <v>2.5300000000000002</v>
      </c>
      <c r="L282" s="28">
        <f t="shared" si="48"/>
        <v>0.18000000000000002</v>
      </c>
      <c r="M282" s="28">
        <f t="shared" si="48"/>
        <v>6.1</v>
      </c>
      <c r="N282" s="28">
        <f t="shared" si="48"/>
        <v>0</v>
      </c>
    </row>
    <row r="283" spans="1:224" ht="12" customHeight="1" x14ac:dyDescent="0.25">
      <c r="A283" s="6"/>
      <c r="B283" s="18" t="s">
        <v>30</v>
      </c>
      <c r="C283" s="19"/>
      <c r="D283" s="14"/>
      <c r="E283" s="14"/>
      <c r="F283" s="14"/>
      <c r="G283" s="15"/>
      <c r="H283" s="15"/>
      <c r="I283" s="15"/>
      <c r="J283" s="15"/>
      <c r="K283" s="14"/>
      <c r="L283" s="14"/>
      <c r="M283" s="14"/>
      <c r="N283" s="14"/>
    </row>
    <row r="284" spans="1:224" ht="12" customHeight="1" x14ac:dyDescent="0.25">
      <c r="A284" s="6">
        <v>82</v>
      </c>
      <c r="B284" s="40" t="s">
        <v>87</v>
      </c>
      <c r="C284" s="19" t="s">
        <v>51</v>
      </c>
      <c r="D284" s="14">
        <v>1.8</v>
      </c>
      <c r="E284" s="14">
        <v>5.6</v>
      </c>
      <c r="F284" s="14">
        <v>12</v>
      </c>
      <c r="G284" s="15">
        <v>106</v>
      </c>
      <c r="H284" s="15">
        <v>37</v>
      </c>
      <c r="I284" s="15">
        <v>22</v>
      </c>
      <c r="J284" s="15">
        <v>54</v>
      </c>
      <c r="K284" s="14">
        <v>1.1000000000000001</v>
      </c>
      <c r="L284" s="14">
        <v>0.22</v>
      </c>
      <c r="M284" s="14">
        <v>10.3</v>
      </c>
      <c r="N284" s="14">
        <v>0.01</v>
      </c>
    </row>
    <row r="285" spans="1:224" ht="12" customHeight="1" x14ac:dyDescent="0.25">
      <c r="A285" s="20" t="s">
        <v>168</v>
      </c>
      <c r="B285" s="21" t="s">
        <v>169</v>
      </c>
      <c r="C285" s="22" t="s">
        <v>69</v>
      </c>
      <c r="D285" s="23">
        <v>15.6</v>
      </c>
      <c r="E285" s="23">
        <v>8.1</v>
      </c>
      <c r="F285" s="23">
        <v>9.3000000000000007</v>
      </c>
      <c r="G285" s="24">
        <v>173</v>
      </c>
      <c r="H285" s="24">
        <v>127</v>
      </c>
      <c r="I285" s="24">
        <v>11</v>
      </c>
      <c r="J285" s="24">
        <v>107</v>
      </c>
      <c r="K285" s="23">
        <v>0.6</v>
      </c>
      <c r="L285" s="23">
        <v>0.1</v>
      </c>
      <c r="M285" s="23">
        <v>1</v>
      </c>
      <c r="N285" s="23">
        <v>0.3</v>
      </c>
    </row>
    <row r="286" spans="1:224" ht="12" customHeight="1" x14ac:dyDescent="0.25">
      <c r="A286" s="20">
        <v>304</v>
      </c>
      <c r="B286" s="31" t="s">
        <v>61</v>
      </c>
      <c r="C286" s="44">
        <v>150</v>
      </c>
      <c r="D286" s="23">
        <v>3.7</v>
      </c>
      <c r="E286" s="23">
        <v>6.3</v>
      </c>
      <c r="F286" s="23">
        <v>28.5</v>
      </c>
      <c r="G286" s="24">
        <v>185</v>
      </c>
      <c r="H286" s="24">
        <v>1</v>
      </c>
      <c r="I286" s="24">
        <v>12</v>
      </c>
      <c r="J286" s="24">
        <v>62</v>
      </c>
      <c r="K286" s="45">
        <v>0.5</v>
      </c>
      <c r="L286" s="45">
        <v>0</v>
      </c>
      <c r="M286" s="45">
        <v>0</v>
      </c>
      <c r="N286" s="45">
        <v>0</v>
      </c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5"/>
      <c r="AB286" s="5"/>
      <c r="AC286" s="5"/>
      <c r="AD286" s="5"/>
      <c r="AE286" s="5"/>
      <c r="AF286" s="5"/>
      <c r="AG286" s="5"/>
      <c r="AH286" s="5"/>
      <c r="AI286" s="5"/>
      <c r="AJ286" s="5"/>
      <c r="AK286" s="5"/>
      <c r="AL286" s="5"/>
      <c r="AM286" s="5"/>
      <c r="AN286" s="5"/>
      <c r="AO286" s="5"/>
      <c r="AP286" s="5"/>
      <c r="AQ286" s="5"/>
      <c r="AR286" s="5"/>
      <c r="AS286" s="5"/>
      <c r="AT286" s="5"/>
      <c r="AU286" s="5"/>
      <c r="AV286" s="5"/>
      <c r="AW286" s="5"/>
      <c r="AX286" s="5"/>
      <c r="AY286" s="5"/>
      <c r="AZ286" s="5"/>
      <c r="BA286" s="5"/>
      <c r="BB286" s="5"/>
      <c r="BC286" s="5"/>
      <c r="BD286" s="5"/>
      <c r="BE286" s="5"/>
      <c r="BF286" s="5"/>
      <c r="BG286" s="5"/>
      <c r="BH286" s="5"/>
      <c r="BI286" s="5"/>
      <c r="BJ286" s="5"/>
      <c r="BK286" s="5"/>
      <c r="BL286" s="5"/>
      <c r="BM286" s="5"/>
      <c r="BN286" s="5"/>
      <c r="BO286" s="5"/>
      <c r="BP286" s="5"/>
      <c r="BQ286" s="5"/>
      <c r="BR286" s="5"/>
      <c r="BS286" s="5"/>
      <c r="BT286" s="5"/>
      <c r="BU286" s="5"/>
      <c r="BV286" s="5"/>
      <c r="BW286" s="5"/>
      <c r="BX286" s="5"/>
      <c r="BY286" s="5"/>
      <c r="BZ286" s="5"/>
      <c r="CA286" s="5"/>
      <c r="CB286" s="5"/>
      <c r="CC286" s="5"/>
      <c r="CD286" s="5"/>
      <c r="CE286" s="5"/>
      <c r="CF286" s="5"/>
      <c r="CG286" s="5"/>
      <c r="CH286" s="5"/>
      <c r="CI286" s="5"/>
      <c r="CJ286" s="5"/>
      <c r="CK286" s="5"/>
      <c r="CL286" s="5"/>
      <c r="CM286" s="5"/>
      <c r="CN286" s="5"/>
      <c r="CO286" s="5"/>
      <c r="CP286" s="5"/>
      <c r="CQ286" s="5"/>
      <c r="CR286" s="5"/>
      <c r="CS286" s="5"/>
      <c r="CT286" s="5"/>
      <c r="CU286" s="5"/>
      <c r="CV286" s="5"/>
      <c r="CW286" s="5"/>
      <c r="CX286" s="5"/>
      <c r="CY286" s="5"/>
      <c r="CZ286" s="5"/>
      <c r="DA286" s="5"/>
      <c r="DB286" s="5"/>
      <c r="DC286" s="5"/>
      <c r="DD286" s="5"/>
      <c r="DE286" s="5"/>
      <c r="DF286" s="5"/>
      <c r="DG286" s="5"/>
      <c r="DH286" s="5"/>
      <c r="DI286" s="5"/>
      <c r="DJ286" s="5"/>
      <c r="DK286" s="5"/>
      <c r="DL286" s="5"/>
      <c r="DM286" s="5"/>
      <c r="DN286" s="5"/>
      <c r="DO286" s="5"/>
      <c r="DP286" s="5"/>
      <c r="DQ286" s="5"/>
      <c r="DR286" s="5"/>
      <c r="DS286" s="5"/>
      <c r="DT286" s="5"/>
      <c r="DU286" s="5"/>
      <c r="DV286" s="5"/>
      <c r="DW286" s="5"/>
      <c r="DX286" s="5"/>
      <c r="DY286" s="5"/>
      <c r="DZ286" s="5"/>
      <c r="EA286" s="5"/>
      <c r="EB286" s="5"/>
      <c r="EC286" s="5"/>
      <c r="ED286" s="5"/>
      <c r="EE286" s="5"/>
      <c r="EF286" s="5"/>
      <c r="EG286" s="5"/>
      <c r="EH286" s="5"/>
      <c r="EI286" s="5"/>
      <c r="EJ286" s="5"/>
      <c r="EK286" s="5"/>
      <c r="EL286" s="5"/>
      <c r="EM286" s="5"/>
      <c r="EN286" s="5"/>
      <c r="EO286" s="5"/>
      <c r="EP286" s="5"/>
      <c r="EQ286" s="5"/>
      <c r="ER286" s="5"/>
      <c r="ES286" s="5"/>
      <c r="ET286" s="5"/>
      <c r="EU286" s="5"/>
      <c r="EV286" s="5"/>
      <c r="EW286" s="5"/>
      <c r="EX286" s="5"/>
      <c r="EY286" s="5"/>
      <c r="EZ286" s="5"/>
      <c r="FA286" s="5"/>
      <c r="FB286" s="5"/>
      <c r="FC286" s="5"/>
      <c r="FD286" s="5"/>
      <c r="FE286" s="5"/>
      <c r="FF286" s="5"/>
      <c r="FG286" s="5"/>
      <c r="FH286" s="5"/>
      <c r="FI286" s="5"/>
      <c r="FJ286" s="5"/>
      <c r="FK286" s="5"/>
      <c r="FL286" s="5"/>
      <c r="FM286" s="5"/>
      <c r="FN286" s="5"/>
      <c r="FO286" s="5"/>
      <c r="FP286" s="5"/>
      <c r="FQ286" s="5"/>
      <c r="FR286" s="5"/>
      <c r="FS286" s="5"/>
      <c r="FT286" s="5"/>
      <c r="FU286" s="5"/>
      <c r="FV286" s="5"/>
      <c r="FW286" s="5"/>
      <c r="FX286" s="5"/>
      <c r="FY286" s="5"/>
      <c r="FZ286" s="5"/>
      <c r="GA286" s="5"/>
      <c r="GB286" s="5"/>
      <c r="GC286" s="5"/>
      <c r="GD286" s="5"/>
      <c r="GE286" s="5"/>
      <c r="GF286" s="5"/>
      <c r="GG286" s="5"/>
      <c r="GH286" s="5"/>
      <c r="GI286" s="5"/>
      <c r="GJ286" s="5"/>
      <c r="GK286" s="5"/>
      <c r="GL286" s="5"/>
      <c r="GM286" s="5"/>
      <c r="GN286" s="5"/>
      <c r="GO286" s="5"/>
      <c r="GP286" s="5"/>
      <c r="GQ286" s="5"/>
      <c r="GR286" s="5"/>
      <c r="GS286" s="5"/>
      <c r="GT286" s="5"/>
      <c r="GU286" s="5"/>
      <c r="GV286" s="5"/>
      <c r="GW286" s="5"/>
      <c r="GX286" s="5"/>
      <c r="GY286" s="5"/>
      <c r="GZ286" s="5"/>
      <c r="HA286" s="5"/>
      <c r="HB286" s="5"/>
      <c r="HC286" s="5"/>
      <c r="HD286" s="5"/>
      <c r="HE286" s="5"/>
      <c r="HF286" s="5"/>
      <c r="HG286" s="5"/>
      <c r="HH286" s="5"/>
      <c r="HI286" s="5"/>
      <c r="HJ286" s="5"/>
      <c r="HK286" s="5"/>
      <c r="HL286" s="5"/>
      <c r="HM286" s="5"/>
      <c r="HN286" s="5"/>
      <c r="HO286" s="5"/>
      <c r="HP286" s="5"/>
    </row>
    <row r="287" spans="1:224" ht="12" customHeight="1" x14ac:dyDescent="0.25">
      <c r="A287" s="20" t="s">
        <v>54</v>
      </c>
      <c r="B287" s="36" t="s">
        <v>55</v>
      </c>
      <c r="C287" s="22" t="s">
        <v>23</v>
      </c>
      <c r="D287" s="14">
        <v>0.2</v>
      </c>
      <c r="E287" s="14">
        <v>0.1</v>
      </c>
      <c r="F287" s="14">
        <v>12</v>
      </c>
      <c r="G287" s="15">
        <v>49</v>
      </c>
      <c r="H287" s="15">
        <v>11</v>
      </c>
      <c r="I287" s="15">
        <v>8</v>
      </c>
      <c r="J287" s="15">
        <v>9</v>
      </c>
      <c r="K287" s="14">
        <v>0.2</v>
      </c>
      <c r="L287" s="14">
        <v>0</v>
      </c>
      <c r="M287" s="14">
        <v>4.5</v>
      </c>
      <c r="N287" s="14">
        <v>0</v>
      </c>
    </row>
    <row r="288" spans="1:224" ht="12" customHeight="1" x14ac:dyDescent="0.25">
      <c r="A288" s="6"/>
      <c r="B288" s="21" t="s">
        <v>56</v>
      </c>
      <c r="C288" s="22" t="s">
        <v>170</v>
      </c>
      <c r="D288" s="14">
        <v>1.3679999999999999</v>
      </c>
      <c r="E288" s="14">
        <v>0.22800000000000004</v>
      </c>
      <c r="F288" s="14">
        <v>8.2080000000000002</v>
      </c>
      <c r="G288" s="15">
        <v>40.28</v>
      </c>
      <c r="H288" s="15">
        <v>13.68</v>
      </c>
      <c r="I288" s="15">
        <v>0</v>
      </c>
      <c r="J288" s="15">
        <v>0</v>
      </c>
      <c r="K288" s="14">
        <v>0.74480000000000002</v>
      </c>
      <c r="L288" s="14">
        <v>6.8400000000000002E-2</v>
      </c>
      <c r="M288" s="14">
        <v>0</v>
      </c>
      <c r="N288" s="14">
        <v>0</v>
      </c>
    </row>
    <row r="289" spans="1:14" ht="12" customHeight="1" x14ac:dyDescent="0.25">
      <c r="A289" s="6"/>
      <c r="B289" s="35" t="s">
        <v>29</v>
      </c>
      <c r="C289" s="27"/>
      <c r="D289" s="28">
        <f>SUM(D284:D288)</f>
        <v>22.667999999999996</v>
      </c>
      <c r="E289" s="28">
        <f t="shared" ref="E289:N289" si="49">SUM(E284:E288)</f>
        <v>20.328000000000003</v>
      </c>
      <c r="F289" s="28">
        <f t="shared" si="49"/>
        <v>70.007999999999996</v>
      </c>
      <c r="G289" s="29">
        <f t="shared" si="49"/>
        <v>553.28</v>
      </c>
      <c r="H289" s="29">
        <f t="shared" si="49"/>
        <v>189.68</v>
      </c>
      <c r="I289" s="29">
        <f t="shared" si="49"/>
        <v>53</v>
      </c>
      <c r="J289" s="29">
        <f t="shared" si="49"/>
        <v>232</v>
      </c>
      <c r="K289" s="28">
        <f t="shared" si="49"/>
        <v>3.1448000000000005</v>
      </c>
      <c r="L289" s="28">
        <f t="shared" si="49"/>
        <v>0.38840000000000002</v>
      </c>
      <c r="M289" s="28">
        <f t="shared" si="49"/>
        <v>15.8</v>
      </c>
      <c r="N289" s="28">
        <f t="shared" si="49"/>
        <v>0.31</v>
      </c>
    </row>
    <row r="290" spans="1:14" ht="12" customHeight="1" x14ac:dyDescent="0.25">
      <c r="A290" s="6"/>
      <c r="B290" s="18" t="s">
        <v>37</v>
      </c>
      <c r="C290" s="19"/>
      <c r="D290" s="14"/>
      <c r="E290" s="14"/>
      <c r="F290" s="14"/>
      <c r="G290" s="15"/>
      <c r="H290" s="15"/>
      <c r="I290" s="15"/>
      <c r="J290" s="15"/>
      <c r="K290" s="14"/>
      <c r="L290" s="14"/>
      <c r="M290" s="14"/>
      <c r="N290" s="14"/>
    </row>
    <row r="291" spans="1:14" ht="12" customHeight="1" x14ac:dyDescent="0.25">
      <c r="A291" s="20">
        <v>386</v>
      </c>
      <c r="B291" s="21" t="s">
        <v>94</v>
      </c>
      <c r="C291" s="22" t="s">
        <v>23</v>
      </c>
      <c r="D291" s="23">
        <v>5.6</v>
      </c>
      <c r="E291" s="23">
        <v>5</v>
      </c>
      <c r="F291" s="23">
        <v>22</v>
      </c>
      <c r="G291" s="24">
        <v>156</v>
      </c>
      <c r="H291" s="24">
        <v>242</v>
      </c>
      <c r="I291" s="24">
        <v>30</v>
      </c>
      <c r="J291" s="24">
        <v>188</v>
      </c>
      <c r="K291" s="23">
        <v>0.2</v>
      </c>
      <c r="L291" s="23">
        <v>0.1</v>
      </c>
      <c r="M291" s="23">
        <v>1.8</v>
      </c>
      <c r="N291" s="23">
        <v>0</v>
      </c>
    </row>
    <row r="292" spans="1:14" ht="12" customHeight="1" x14ac:dyDescent="0.25">
      <c r="A292" s="20">
        <v>421</v>
      </c>
      <c r="B292" s="21" t="s">
        <v>171</v>
      </c>
      <c r="C292" s="22" t="s">
        <v>40</v>
      </c>
      <c r="D292" s="23">
        <v>7.7</v>
      </c>
      <c r="E292" s="14">
        <v>6</v>
      </c>
      <c r="F292" s="14">
        <v>45.4</v>
      </c>
      <c r="G292" s="15">
        <v>266</v>
      </c>
      <c r="H292" s="15">
        <v>13</v>
      </c>
      <c r="I292" s="15">
        <v>11</v>
      </c>
      <c r="J292" s="15">
        <v>57</v>
      </c>
      <c r="K292" s="14">
        <v>0.81</v>
      </c>
      <c r="L292" s="14">
        <v>0.1</v>
      </c>
      <c r="M292" s="14">
        <v>0</v>
      </c>
      <c r="N292" s="14">
        <v>0</v>
      </c>
    </row>
    <row r="293" spans="1:14" ht="12" customHeight="1" x14ac:dyDescent="0.25">
      <c r="A293" s="6"/>
      <c r="B293" s="35" t="s">
        <v>29</v>
      </c>
      <c r="C293" s="27"/>
      <c r="D293" s="28">
        <f t="shared" ref="D293:N293" si="50">SUM(D291:D292)</f>
        <v>13.3</v>
      </c>
      <c r="E293" s="28">
        <f t="shared" si="50"/>
        <v>11</v>
      </c>
      <c r="F293" s="28">
        <f t="shared" si="50"/>
        <v>67.400000000000006</v>
      </c>
      <c r="G293" s="29">
        <f t="shared" si="50"/>
        <v>422</v>
      </c>
      <c r="H293" s="29">
        <f t="shared" si="50"/>
        <v>255</v>
      </c>
      <c r="I293" s="29">
        <f t="shared" si="50"/>
        <v>41</v>
      </c>
      <c r="J293" s="29">
        <f t="shared" si="50"/>
        <v>245</v>
      </c>
      <c r="K293" s="28">
        <f t="shared" si="50"/>
        <v>1.01</v>
      </c>
      <c r="L293" s="28">
        <f t="shared" si="50"/>
        <v>0.2</v>
      </c>
      <c r="M293" s="28">
        <f t="shared" si="50"/>
        <v>1.8</v>
      </c>
      <c r="N293" s="28">
        <f t="shared" si="50"/>
        <v>0</v>
      </c>
    </row>
    <row r="294" spans="1:14" ht="12" customHeight="1" x14ac:dyDescent="0.25">
      <c r="A294" s="6"/>
      <c r="B294" s="43" t="s">
        <v>43</v>
      </c>
      <c r="C294" s="38"/>
      <c r="D294" s="38">
        <f t="shared" ref="D294:N294" si="51">D282+D289+D293</f>
        <v>53.867999999999995</v>
      </c>
      <c r="E294" s="38">
        <f t="shared" si="51"/>
        <v>61.178000000000004</v>
      </c>
      <c r="F294" s="38">
        <f t="shared" si="51"/>
        <v>219.00800000000001</v>
      </c>
      <c r="G294" s="39">
        <f t="shared" si="51"/>
        <v>1639.28</v>
      </c>
      <c r="H294" s="39">
        <f t="shared" si="51"/>
        <v>542.68000000000006</v>
      </c>
      <c r="I294" s="39">
        <f t="shared" si="51"/>
        <v>108</v>
      </c>
      <c r="J294" s="39">
        <f t="shared" si="51"/>
        <v>545</v>
      </c>
      <c r="K294" s="38">
        <f t="shared" si="51"/>
        <v>6.684800000000001</v>
      </c>
      <c r="L294" s="38">
        <f t="shared" si="51"/>
        <v>0.76839999999999997</v>
      </c>
      <c r="M294" s="38">
        <f t="shared" si="51"/>
        <v>23.7</v>
      </c>
      <c r="N294" s="38">
        <f t="shared" si="51"/>
        <v>0.31</v>
      </c>
    </row>
    <row r="295" spans="1:14" ht="12" customHeight="1" x14ac:dyDescent="0.25">
      <c r="A295" s="6"/>
      <c r="B295" s="17" t="s">
        <v>59</v>
      </c>
      <c r="C295" s="19"/>
      <c r="D295" s="14"/>
      <c r="E295" s="14"/>
      <c r="F295" s="14"/>
      <c r="G295" s="15"/>
      <c r="H295" s="15"/>
      <c r="I295" s="15"/>
      <c r="J295" s="15"/>
      <c r="K295" s="14"/>
      <c r="L295" s="14"/>
      <c r="M295" s="14"/>
      <c r="N295" s="14"/>
    </row>
    <row r="296" spans="1:14" ht="12" customHeight="1" x14ac:dyDescent="0.25">
      <c r="A296" s="6"/>
      <c r="B296" s="18" t="s">
        <v>19</v>
      </c>
      <c r="C296" s="19"/>
      <c r="D296" s="14"/>
      <c r="E296" s="14"/>
      <c r="F296" s="14"/>
      <c r="G296" s="15"/>
      <c r="H296" s="15"/>
      <c r="I296" s="15"/>
      <c r="J296" s="15"/>
      <c r="K296" s="14"/>
      <c r="L296" s="14"/>
      <c r="M296" s="14"/>
      <c r="N296" s="14"/>
    </row>
    <row r="297" spans="1:14" ht="12" customHeight="1" x14ac:dyDescent="0.25">
      <c r="A297" s="6">
        <v>14</v>
      </c>
      <c r="B297" s="21" t="s">
        <v>45</v>
      </c>
      <c r="C297" s="19" t="s">
        <v>46</v>
      </c>
      <c r="D297" s="14">
        <v>0.1</v>
      </c>
      <c r="E297" s="14">
        <v>10.9</v>
      </c>
      <c r="F297" s="14">
        <v>0.1</v>
      </c>
      <c r="G297" s="15">
        <v>99</v>
      </c>
      <c r="H297" s="15">
        <v>3</v>
      </c>
      <c r="I297" s="15">
        <v>0</v>
      </c>
      <c r="J297" s="15">
        <v>5</v>
      </c>
      <c r="K297" s="14">
        <v>0</v>
      </c>
      <c r="L297" s="14">
        <v>0</v>
      </c>
      <c r="M297" s="14">
        <v>0</v>
      </c>
      <c r="N297" s="14">
        <v>0</v>
      </c>
    </row>
    <row r="298" spans="1:14" ht="12" customHeight="1" x14ac:dyDescent="0.25">
      <c r="A298" s="6">
        <v>295</v>
      </c>
      <c r="B298" s="40" t="s">
        <v>52</v>
      </c>
      <c r="C298" s="19" t="s">
        <v>40</v>
      </c>
      <c r="D298" s="14">
        <v>20.2</v>
      </c>
      <c r="E298" s="14">
        <v>8.9700000000000006</v>
      </c>
      <c r="F298" s="14">
        <v>16.8</v>
      </c>
      <c r="G298" s="15">
        <v>229</v>
      </c>
      <c r="H298" s="15">
        <v>42</v>
      </c>
      <c r="I298" s="15">
        <v>72</v>
      </c>
      <c r="J298" s="15">
        <v>151</v>
      </c>
      <c r="K298" s="14">
        <v>1.8</v>
      </c>
      <c r="L298" s="14">
        <v>0.2</v>
      </c>
      <c r="M298" s="14">
        <v>1.3</v>
      </c>
      <c r="N298" s="14">
        <v>0.06</v>
      </c>
    </row>
    <row r="299" spans="1:14" ht="12" customHeight="1" x14ac:dyDescent="0.25">
      <c r="A299" s="6">
        <v>309</v>
      </c>
      <c r="B299" s="21" t="s">
        <v>90</v>
      </c>
      <c r="C299" s="41">
        <v>180</v>
      </c>
      <c r="D299" s="14">
        <v>6.5</v>
      </c>
      <c r="E299" s="14">
        <v>5.7</v>
      </c>
      <c r="F299" s="14">
        <v>33.5</v>
      </c>
      <c r="G299" s="15">
        <v>212</v>
      </c>
      <c r="H299" s="15">
        <v>8</v>
      </c>
      <c r="I299" s="15">
        <v>9</v>
      </c>
      <c r="J299" s="15">
        <v>42</v>
      </c>
      <c r="K299" s="14">
        <v>0.91</v>
      </c>
      <c r="L299" s="14">
        <v>7.0000000000000007E-2</v>
      </c>
      <c r="M299" s="14">
        <v>0</v>
      </c>
      <c r="N299" s="14">
        <v>0.03</v>
      </c>
    </row>
    <row r="300" spans="1:14" ht="12" customHeight="1" x14ac:dyDescent="0.25">
      <c r="A300" s="20">
        <v>338</v>
      </c>
      <c r="B300" s="21" t="s">
        <v>24</v>
      </c>
      <c r="C300" s="22" t="s">
        <v>25</v>
      </c>
      <c r="D300" s="23">
        <v>0.4</v>
      </c>
      <c r="E300" s="14">
        <v>0.4</v>
      </c>
      <c r="F300" s="14">
        <v>10.8</v>
      </c>
      <c r="G300" s="15">
        <v>49</v>
      </c>
      <c r="H300" s="15">
        <v>18</v>
      </c>
      <c r="I300" s="15">
        <v>10</v>
      </c>
      <c r="J300" s="15">
        <v>12</v>
      </c>
      <c r="K300" s="14">
        <v>2.4</v>
      </c>
      <c r="L300" s="14">
        <v>0</v>
      </c>
      <c r="M300" s="14">
        <v>11</v>
      </c>
      <c r="N300" s="14">
        <v>0</v>
      </c>
    </row>
    <row r="301" spans="1:14" ht="12" customHeight="1" x14ac:dyDescent="0.25">
      <c r="A301" s="20">
        <v>376</v>
      </c>
      <c r="B301" s="21" t="s">
        <v>26</v>
      </c>
      <c r="C301" s="22" t="s">
        <v>23</v>
      </c>
      <c r="D301" s="14">
        <v>0.2</v>
      </c>
      <c r="E301" s="14">
        <v>0.1</v>
      </c>
      <c r="F301" s="14">
        <v>5</v>
      </c>
      <c r="G301" s="15">
        <v>21</v>
      </c>
      <c r="H301" s="15">
        <v>5</v>
      </c>
      <c r="I301" s="15">
        <v>4</v>
      </c>
      <c r="J301" s="15">
        <v>8</v>
      </c>
      <c r="K301" s="14">
        <v>0.9</v>
      </c>
      <c r="L301" s="14">
        <v>0</v>
      </c>
      <c r="M301" s="14">
        <v>0.1</v>
      </c>
      <c r="N301" s="14">
        <v>0</v>
      </c>
    </row>
    <row r="302" spans="1:14" ht="12" customHeight="1" x14ac:dyDescent="0.25">
      <c r="A302" s="6"/>
      <c r="B302" s="25" t="s">
        <v>27</v>
      </c>
      <c r="C302" s="19" t="s">
        <v>83</v>
      </c>
      <c r="D302" s="14">
        <v>2</v>
      </c>
      <c r="E302" s="14">
        <v>0.5</v>
      </c>
      <c r="F302" s="14">
        <v>14.3</v>
      </c>
      <c r="G302" s="15">
        <v>70</v>
      </c>
      <c r="H302" s="15">
        <v>10</v>
      </c>
      <c r="I302" s="15">
        <v>0</v>
      </c>
      <c r="J302" s="15">
        <v>0</v>
      </c>
      <c r="K302" s="14">
        <v>0.5</v>
      </c>
      <c r="L302" s="14">
        <v>0.1</v>
      </c>
      <c r="M302" s="14">
        <v>0</v>
      </c>
      <c r="N302" s="14">
        <v>0</v>
      </c>
    </row>
    <row r="303" spans="1:14" ht="12" customHeight="1" x14ac:dyDescent="0.25">
      <c r="A303" s="6"/>
      <c r="B303" s="35" t="s">
        <v>29</v>
      </c>
      <c r="C303" s="27"/>
      <c r="D303" s="28">
        <f t="shared" ref="D303:N303" si="52">SUM(D297:D302)</f>
        <v>29.4</v>
      </c>
      <c r="E303" s="28">
        <f t="shared" si="52"/>
        <v>26.57</v>
      </c>
      <c r="F303" s="28">
        <f t="shared" si="52"/>
        <v>80.5</v>
      </c>
      <c r="G303" s="29">
        <f t="shared" si="52"/>
        <v>680</v>
      </c>
      <c r="H303" s="29">
        <f t="shared" si="52"/>
        <v>86</v>
      </c>
      <c r="I303" s="29">
        <f t="shared" si="52"/>
        <v>95</v>
      </c>
      <c r="J303" s="29">
        <f t="shared" si="52"/>
        <v>218</v>
      </c>
      <c r="K303" s="28">
        <f t="shared" si="52"/>
        <v>6.51</v>
      </c>
      <c r="L303" s="28">
        <f t="shared" si="52"/>
        <v>0.37</v>
      </c>
      <c r="M303" s="28">
        <f t="shared" si="52"/>
        <v>12.4</v>
      </c>
      <c r="N303" s="28">
        <f t="shared" si="52"/>
        <v>0.09</v>
      </c>
    </row>
    <row r="304" spans="1:14" ht="12" customHeight="1" x14ac:dyDescent="0.25">
      <c r="A304" s="6"/>
      <c r="B304" s="18" t="s">
        <v>49</v>
      </c>
      <c r="C304" s="19"/>
      <c r="D304" s="14"/>
      <c r="E304" s="14"/>
      <c r="F304" s="14"/>
      <c r="G304" s="15"/>
      <c r="H304" s="15"/>
      <c r="I304" s="15"/>
      <c r="J304" s="15"/>
      <c r="K304" s="14"/>
      <c r="L304" s="14"/>
      <c r="M304" s="14"/>
      <c r="N304" s="14"/>
    </row>
    <row r="305" spans="1:224" ht="12" customHeight="1" x14ac:dyDescent="0.25">
      <c r="A305" s="6" t="s">
        <v>132</v>
      </c>
      <c r="B305" s="21" t="s">
        <v>133</v>
      </c>
      <c r="C305" s="22" t="s">
        <v>134</v>
      </c>
      <c r="D305" s="23">
        <v>9.5</v>
      </c>
      <c r="E305" s="23">
        <v>0.8</v>
      </c>
      <c r="F305" s="23">
        <v>13.7</v>
      </c>
      <c r="G305" s="15">
        <v>100</v>
      </c>
      <c r="H305" s="15">
        <v>12</v>
      </c>
      <c r="I305" s="15">
        <v>23</v>
      </c>
      <c r="J305" s="15">
        <v>37</v>
      </c>
      <c r="K305" s="14">
        <v>0.79</v>
      </c>
      <c r="L305" s="14">
        <v>0.11</v>
      </c>
      <c r="M305" s="14">
        <v>0.66</v>
      </c>
      <c r="N305" s="14">
        <v>0.02</v>
      </c>
    </row>
    <row r="306" spans="1:224" ht="12" customHeight="1" x14ac:dyDescent="0.25">
      <c r="A306" s="20">
        <v>259</v>
      </c>
      <c r="B306" s="21" t="s">
        <v>172</v>
      </c>
      <c r="C306" s="22" t="s">
        <v>23</v>
      </c>
      <c r="D306" s="23">
        <v>12.4</v>
      </c>
      <c r="E306" s="23">
        <v>12.7</v>
      </c>
      <c r="F306" s="23">
        <v>18.7</v>
      </c>
      <c r="G306" s="24">
        <v>239</v>
      </c>
      <c r="H306" s="24">
        <v>23</v>
      </c>
      <c r="I306" s="24">
        <v>45</v>
      </c>
      <c r="J306" s="24">
        <v>93</v>
      </c>
      <c r="K306" s="23">
        <v>2.2999999999999998</v>
      </c>
      <c r="L306" s="23">
        <v>0.3</v>
      </c>
      <c r="M306" s="23">
        <v>8.1999999999999993</v>
      </c>
      <c r="N306" s="23">
        <v>0</v>
      </c>
    </row>
    <row r="307" spans="1:224" ht="12" customHeight="1" x14ac:dyDescent="0.25">
      <c r="A307" s="55">
        <v>376</v>
      </c>
      <c r="B307" s="21" t="s">
        <v>26</v>
      </c>
      <c r="C307" s="22" t="s">
        <v>23</v>
      </c>
      <c r="D307" s="56">
        <v>0.2</v>
      </c>
      <c r="E307" s="56">
        <v>0.1</v>
      </c>
      <c r="F307" s="56">
        <v>5</v>
      </c>
      <c r="G307" s="57">
        <v>21</v>
      </c>
      <c r="H307" s="57">
        <v>5</v>
      </c>
      <c r="I307" s="57">
        <v>4</v>
      </c>
      <c r="J307" s="57">
        <v>8</v>
      </c>
      <c r="K307" s="56">
        <v>0.9</v>
      </c>
      <c r="L307" s="56">
        <v>0</v>
      </c>
      <c r="M307" s="56">
        <v>0.1</v>
      </c>
      <c r="N307" s="56">
        <v>0</v>
      </c>
    </row>
    <row r="308" spans="1:224" ht="12" customHeight="1" x14ac:dyDescent="0.25">
      <c r="A308" s="6"/>
      <c r="B308" s="21" t="s">
        <v>56</v>
      </c>
      <c r="C308" s="22" t="s">
        <v>170</v>
      </c>
      <c r="D308" s="14">
        <v>1.3679999999999999</v>
      </c>
      <c r="E308" s="14">
        <v>0.22800000000000004</v>
      </c>
      <c r="F308" s="14">
        <v>8.2080000000000002</v>
      </c>
      <c r="G308" s="15">
        <v>40.28</v>
      </c>
      <c r="H308" s="15">
        <v>13.68</v>
      </c>
      <c r="I308" s="15">
        <v>0</v>
      </c>
      <c r="J308" s="15">
        <v>0</v>
      </c>
      <c r="K308" s="14">
        <v>0.74480000000000002</v>
      </c>
      <c r="L308" s="14">
        <v>6.8400000000000002E-2</v>
      </c>
      <c r="M308" s="14">
        <v>0</v>
      </c>
      <c r="N308" s="14">
        <v>0</v>
      </c>
    </row>
    <row r="309" spans="1:224" ht="12" customHeight="1" x14ac:dyDescent="0.25">
      <c r="A309" s="6"/>
      <c r="B309" s="35" t="s">
        <v>29</v>
      </c>
      <c r="C309" s="27"/>
      <c r="D309" s="28">
        <f t="shared" ref="D309:N309" si="53">SUM(D305:D308)</f>
        <v>23.467999999999996</v>
      </c>
      <c r="E309" s="28">
        <f t="shared" si="53"/>
        <v>13.827999999999999</v>
      </c>
      <c r="F309" s="28">
        <f t="shared" si="53"/>
        <v>45.607999999999997</v>
      </c>
      <c r="G309" s="44">
        <f t="shared" si="53"/>
        <v>400.28</v>
      </c>
      <c r="H309" s="29">
        <f t="shared" si="53"/>
        <v>53.68</v>
      </c>
      <c r="I309" s="29">
        <f t="shared" si="53"/>
        <v>72</v>
      </c>
      <c r="J309" s="29">
        <f t="shared" si="53"/>
        <v>138</v>
      </c>
      <c r="K309" s="28">
        <f t="shared" si="53"/>
        <v>4.7347999999999999</v>
      </c>
      <c r="L309" s="28">
        <f t="shared" si="53"/>
        <v>0.47839999999999999</v>
      </c>
      <c r="M309" s="28">
        <f t="shared" si="53"/>
        <v>8.9599999999999991</v>
      </c>
      <c r="N309" s="28">
        <f t="shared" si="53"/>
        <v>0.02</v>
      </c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  <c r="AA309" s="5"/>
      <c r="AB309" s="5"/>
      <c r="AC309" s="5"/>
      <c r="AD309" s="5"/>
      <c r="AE309" s="5"/>
      <c r="AF309" s="5"/>
      <c r="AG309" s="5"/>
      <c r="AH309" s="5"/>
      <c r="AI309" s="5"/>
      <c r="AJ309" s="5"/>
      <c r="AK309" s="5"/>
      <c r="AL309" s="5"/>
      <c r="AM309" s="5"/>
      <c r="AN309" s="5"/>
      <c r="AO309" s="5"/>
      <c r="AP309" s="5"/>
      <c r="AQ309" s="5"/>
      <c r="AR309" s="5"/>
      <c r="AS309" s="5"/>
      <c r="AT309" s="5"/>
      <c r="AU309" s="5"/>
      <c r="AV309" s="5"/>
      <c r="AW309" s="5"/>
      <c r="AX309" s="5"/>
      <c r="AY309" s="5"/>
      <c r="AZ309" s="5"/>
      <c r="BA309" s="5"/>
      <c r="BB309" s="5"/>
      <c r="BC309" s="5"/>
      <c r="BD309" s="5"/>
      <c r="BE309" s="5"/>
      <c r="BF309" s="5"/>
      <c r="BG309" s="5"/>
      <c r="BH309" s="5"/>
      <c r="BI309" s="5"/>
      <c r="BJ309" s="5"/>
      <c r="BK309" s="5"/>
      <c r="BL309" s="5"/>
      <c r="BM309" s="5"/>
      <c r="BN309" s="5"/>
      <c r="BO309" s="5"/>
      <c r="BP309" s="5"/>
      <c r="BQ309" s="5"/>
      <c r="BR309" s="5"/>
      <c r="BS309" s="5"/>
      <c r="BT309" s="5"/>
      <c r="BU309" s="5"/>
      <c r="BV309" s="5"/>
      <c r="BW309" s="5"/>
      <c r="BX309" s="5"/>
      <c r="BY309" s="5"/>
      <c r="BZ309" s="5"/>
      <c r="CA309" s="5"/>
      <c r="CB309" s="5"/>
      <c r="CC309" s="5"/>
      <c r="CD309" s="5"/>
      <c r="CE309" s="5"/>
      <c r="CF309" s="5"/>
      <c r="CG309" s="5"/>
      <c r="CH309" s="5"/>
      <c r="CI309" s="5"/>
      <c r="CJ309" s="5"/>
      <c r="CK309" s="5"/>
      <c r="CL309" s="5"/>
      <c r="CM309" s="5"/>
      <c r="CN309" s="5"/>
      <c r="CO309" s="5"/>
      <c r="CP309" s="5"/>
      <c r="CQ309" s="5"/>
      <c r="CR309" s="5"/>
      <c r="CS309" s="5"/>
      <c r="CT309" s="5"/>
      <c r="CU309" s="5"/>
      <c r="CV309" s="5"/>
      <c r="CW309" s="5"/>
      <c r="CX309" s="5"/>
      <c r="CY309" s="5"/>
      <c r="CZ309" s="5"/>
      <c r="DA309" s="5"/>
      <c r="DB309" s="5"/>
      <c r="DC309" s="5"/>
      <c r="DD309" s="5"/>
      <c r="DE309" s="5"/>
      <c r="DF309" s="5"/>
      <c r="DG309" s="5"/>
      <c r="DH309" s="5"/>
      <c r="DI309" s="5"/>
      <c r="DJ309" s="5"/>
      <c r="DK309" s="5"/>
      <c r="DL309" s="5"/>
      <c r="DM309" s="5"/>
      <c r="DN309" s="5"/>
      <c r="DO309" s="5"/>
      <c r="DP309" s="5"/>
      <c r="DQ309" s="5"/>
      <c r="DR309" s="5"/>
      <c r="DS309" s="5"/>
      <c r="DT309" s="5"/>
      <c r="DU309" s="5"/>
      <c r="DV309" s="5"/>
      <c r="DW309" s="5"/>
      <c r="DX309" s="5"/>
      <c r="DY309" s="5"/>
      <c r="DZ309" s="5"/>
      <c r="EA309" s="5"/>
      <c r="EB309" s="5"/>
      <c r="EC309" s="5"/>
      <c r="ED309" s="5"/>
      <c r="EE309" s="5"/>
      <c r="EF309" s="5"/>
      <c r="EG309" s="5"/>
      <c r="EH309" s="5"/>
      <c r="EI309" s="5"/>
      <c r="EJ309" s="5"/>
      <c r="EK309" s="5"/>
      <c r="EL309" s="5"/>
      <c r="EM309" s="5"/>
      <c r="EN309" s="5"/>
      <c r="EO309" s="5"/>
      <c r="EP309" s="5"/>
      <c r="EQ309" s="5"/>
      <c r="ER309" s="5"/>
      <c r="ES309" s="5"/>
      <c r="ET309" s="5"/>
      <c r="EU309" s="5"/>
      <c r="EV309" s="5"/>
      <c r="EW309" s="5"/>
      <c r="EX309" s="5"/>
      <c r="EY309" s="5"/>
      <c r="EZ309" s="5"/>
      <c r="FA309" s="5"/>
      <c r="FB309" s="5"/>
      <c r="FC309" s="5"/>
      <c r="FD309" s="5"/>
      <c r="FE309" s="5"/>
      <c r="FF309" s="5"/>
      <c r="FG309" s="5"/>
      <c r="FH309" s="5"/>
      <c r="FI309" s="5"/>
      <c r="FJ309" s="5"/>
      <c r="FK309" s="5"/>
      <c r="FL309" s="5"/>
      <c r="FM309" s="5"/>
      <c r="FN309" s="5"/>
      <c r="FO309" s="5"/>
      <c r="FP309" s="5"/>
      <c r="FQ309" s="5"/>
      <c r="FR309" s="5"/>
      <c r="FS309" s="5"/>
      <c r="FT309" s="5"/>
      <c r="FU309" s="5"/>
      <c r="FV309" s="5"/>
      <c r="FW309" s="5"/>
      <c r="FX309" s="5"/>
      <c r="FY309" s="5"/>
      <c r="FZ309" s="5"/>
      <c r="GA309" s="5"/>
      <c r="GB309" s="5"/>
      <c r="GC309" s="5"/>
      <c r="GD309" s="5"/>
      <c r="GE309" s="5"/>
      <c r="GF309" s="5"/>
      <c r="GG309" s="5"/>
      <c r="GH309" s="5"/>
      <c r="GI309" s="5"/>
      <c r="GJ309" s="5"/>
      <c r="GK309" s="5"/>
      <c r="GL309" s="5"/>
      <c r="GM309" s="5"/>
      <c r="GN309" s="5"/>
      <c r="GO309" s="5"/>
      <c r="GP309" s="5"/>
      <c r="GQ309" s="5"/>
      <c r="GR309" s="5"/>
      <c r="GS309" s="5"/>
      <c r="GT309" s="5"/>
      <c r="GU309" s="5"/>
      <c r="GV309" s="5"/>
      <c r="GW309" s="5"/>
      <c r="GX309" s="5"/>
      <c r="GY309" s="5"/>
      <c r="GZ309" s="5"/>
      <c r="HA309" s="5"/>
      <c r="HB309" s="5"/>
      <c r="HC309" s="5"/>
      <c r="HD309" s="5"/>
      <c r="HE309" s="5"/>
      <c r="HF309" s="5"/>
      <c r="HG309" s="5"/>
      <c r="HH309" s="5"/>
      <c r="HI309" s="5"/>
      <c r="HJ309" s="5"/>
      <c r="HK309" s="5"/>
      <c r="HL309" s="5"/>
      <c r="HM309" s="5"/>
      <c r="HN309" s="5"/>
      <c r="HO309" s="5"/>
      <c r="HP309" s="5"/>
    </row>
    <row r="310" spans="1:224" ht="12" customHeight="1" x14ac:dyDescent="0.25">
      <c r="A310" s="6"/>
      <c r="B310" s="18" t="s">
        <v>37</v>
      </c>
      <c r="C310" s="27"/>
      <c r="D310" s="28"/>
      <c r="E310" s="28"/>
      <c r="F310" s="28"/>
      <c r="G310" s="44"/>
      <c r="H310" s="29"/>
      <c r="I310" s="29"/>
      <c r="J310" s="29"/>
      <c r="K310" s="28"/>
      <c r="L310" s="28"/>
      <c r="M310" s="28"/>
      <c r="N310" s="28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  <c r="AA310" s="5"/>
      <c r="AB310" s="5"/>
      <c r="AC310" s="5"/>
      <c r="AD310" s="5"/>
      <c r="AE310" s="5"/>
      <c r="AF310" s="5"/>
      <c r="AG310" s="5"/>
      <c r="AH310" s="5"/>
      <c r="AI310" s="5"/>
      <c r="AJ310" s="5"/>
      <c r="AK310" s="5"/>
      <c r="AL310" s="5"/>
      <c r="AM310" s="5"/>
      <c r="AN310" s="5"/>
      <c r="AO310" s="5"/>
      <c r="AP310" s="5"/>
      <c r="AQ310" s="5"/>
      <c r="AR310" s="5"/>
      <c r="AS310" s="5"/>
      <c r="AT310" s="5"/>
      <c r="AU310" s="5"/>
      <c r="AV310" s="5"/>
      <c r="AW310" s="5"/>
      <c r="AX310" s="5"/>
      <c r="AY310" s="5"/>
      <c r="AZ310" s="5"/>
      <c r="BA310" s="5"/>
      <c r="BB310" s="5"/>
      <c r="BC310" s="5"/>
      <c r="BD310" s="5"/>
      <c r="BE310" s="5"/>
      <c r="BF310" s="5"/>
      <c r="BG310" s="5"/>
      <c r="BH310" s="5"/>
      <c r="BI310" s="5"/>
      <c r="BJ310" s="5"/>
      <c r="BK310" s="5"/>
      <c r="BL310" s="5"/>
      <c r="BM310" s="5"/>
      <c r="BN310" s="5"/>
      <c r="BO310" s="5"/>
      <c r="BP310" s="5"/>
      <c r="BQ310" s="5"/>
      <c r="BR310" s="5"/>
      <c r="BS310" s="5"/>
      <c r="BT310" s="5"/>
      <c r="BU310" s="5"/>
      <c r="BV310" s="5"/>
      <c r="BW310" s="5"/>
      <c r="BX310" s="5"/>
      <c r="BY310" s="5"/>
      <c r="BZ310" s="5"/>
      <c r="CA310" s="5"/>
      <c r="CB310" s="5"/>
      <c r="CC310" s="5"/>
      <c r="CD310" s="5"/>
      <c r="CE310" s="5"/>
      <c r="CF310" s="5"/>
      <c r="CG310" s="5"/>
      <c r="CH310" s="5"/>
      <c r="CI310" s="5"/>
      <c r="CJ310" s="5"/>
      <c r="CK310" s="5"/>
      <c r="CL310" s="5"/>
      <c r="CM310" s="5"/>
      <c r="CN310" s="5"/>
      <c r="CO310" s="5"/>
      <c r="CP310" s="5"/>
      <c r="CQ310" s="5"/>
      <c r="CR310" s="5"/>
      <c r="CS310" s="5"/>
      <c r="CT310" s="5"/>
      <c r="CU310" s="5"/>
      <c r="CV310" s="5"/>
      <c r="CW310" s="5"/>
      <c r="CX310" s="5"/>
      <c r="CY310" s="5"/>
      <c r="CZ310" s="5"/>
      <c r="DA310" s="5"/>
      <c r="DB310" s="5"/>
      <c r="DC310" s="5"/>
      <c r="DD310" s="5"/>
      <c r="DE310" s="5"/>
      <c r="DF310" s="5"/>
      <c r="DG310" s="5"/>
      <c r="DH310" s="5"/>
      <c r="DI310" s="5"/>
      <c r="DJ310" s="5"/>
      <c r="DK310" s="5"/>
      <c r="DL310" s="5"/>
      <c r="DM310" s="5"/>
      <c r="DN310" s="5"/>
      <c r="DO310" s="5"/>
      <c r="DP310" s="5"/>
      <c r="DQ310" s="5"/>
      <c r="DR310" s="5"/>
      <c r="DS310" s="5"/>
      <c r="DT310" s="5"/>
      <c r="DU310" s="5"/>
      <c r="DV310" s="5"/>
      <c r="DW310" s="5"/>
      <c r="DX310" s="5"/>
      <c r="DY310" s="5"/>
      <c r="DZ310" s="5"/>
      <c r="EA310" s="5"/>
      <c r="EB310" s="5"/>
      <c r="EC310" s="5"/>
      <c r="ED310" s="5"/>
      <c r="EE310" s="5"/>
      <c r="EF310" s="5"/>
      <c r="EG310" s="5"/>
      <c r="EH310" s="5"/>
      <c r="EI310" s="5"/>
      <c r="EJ310" s="5"/>
      <c r="EK310" s="5"/>
      <c r="EL310" s="5"/>
      <c r="EM310" s="5"/>
      <c r="EN310" s="5"/>
      <c r="EO310" s="5"/>
      <c r="EP310" s="5"/>
      <c r="EQ310" s="5"/>
      <c r="ER310" s="5"/>
      <c r="ES310" s="5"/>
      <c r="ET310" s="5"/>
      <c r="EU310" s="5"/>
      <c r="EV310" s="5"/>
      <c r="EW310" s="5"/>
      <c r="EX310" s="5"/>
      <c r="EY310" s="5"/>
      <c r="EZ310" s="5"/>
      <c r="FA310" s="5"/>
      <c r="FB310" s="5"/>
      <c r="FC310" s="5"/>
      <c r="FD310" s="5"/>
      <c r="FE310" s="5"/>
      <c r="FF310" s="5"/>
      <c r="FG310" s="5"/>
      <c r="FH310" s="5"/>
      <c r="FI310" s="5"/>
      <c r="FJ310" s="5"/>
      <c r="FK310" s="5"/>
      <c r="FL310" s="5"/>
      <c r="FM310" s="5"/>
      <c r="FN310" s="5"/>
      <c r="FO310" s="5"/>
      <c r="FP310" s="5"/>
      <c r="FQ310" s="5"/>
      <c r="FR310" s="5"/>
      <c r="FS310" s="5"/>
      <c r="FT310" s="5"/>
      <c r="FU310" s="5"/>
      <c r="FV310" s="5"/>
      <c r="FW310" s="5"/>
      <c r="FX310" s="5"/>
      <c r="FY310" s="5"/>
      <c r="FZ310" s="5"/>
      <c r="GA310" s="5"/>
      <c r="GB310" s="5"/>
      <c r="GC310" s="5"/>
      <c r="GD310" s="5"/>
      <c r="GE310" s="5"/>
      <c r="GF310" s="5"/>
      <c r="GG310" s="5"/>
      <c r="GH310" s="5"/>
      <c r="GI310" s="5"/>
      <c r="GJ310" s="5"/>
      <c r="GK310" s="5"/>
      <c r="GL310" s="5"/>
      <c r="GM310" s="5"/>
      <c r="GN310" s="5"/>
      <c r="GO310" s="5"/>
      <c r="GP310" s="5"/>
      <c r="GQ310" s="5"/>
      <c r="GR310" s="5"/>
      <c r="GS310" s="5"/>
      <c r="GT310" s="5"/>
      <c r="GU310" s="5"/>
      <c r="GV310" s="5"/>
      <c r="GW310" s="5"/>
      <c r="GX310" s="5"/>
      <c r="GY310" s="5"/>
      <c r="GZ310" s="5"/>
      <c r="HA310" s="5"/>
      <c r="HB310" s="5"/>
      <c r="HC310" s="5"/>
      <c r="HD310" s="5"/>
      <c r="HE310" s="5"/>
      <c r="HF310" s="5"/>
      <c r="HG310" s="5"/>
      <c r="HH310" s="5"/>
      <c r="HI310" s="5"/>
      <c r="HJ310" s="5"/>
      <c r="HK310" s="5"/>
      <c r="HL310" s="5"/>
      <c r="HM310" s="5"/>
      <c r="HN310" s="5"/>
      <c r="HO310" s="5"/>
      <c r="HP310" s="5"/>
    </row>
    <row r="311" spans="1:224" ht="12" customHeight="1" x14ac:dyDescent="0.25">
      <c r="A311" s="20" t="s">
        <v>38</v>
      </c>
      <c r="B311" s="21" t="s">
        <v>58</v>
      </c>
      <c r="C311" s="22" t="s">
        <v>40</v>
      </c>
      <c r="D311" s="23">
        <v>11.7</v>
      </c>
      <c r="E311" s="23">
        <v>7.5</v>
      </c>
      <c r="F311" s="23">
        <v>24.8</v>
      </c>
      <c r="G311" s="24">
        <v>213</v>
      </c>
      <c r="H311" s="24">
        <v>37</v>
      </c>
      <c r="I311" s="24">
        <v>33</v>
      </c>
      <c r="J311" s="24">
        <v>76</v>
      </c>
      <c r="K311" s="23">
        <v>0.96</v>
      </c>
      <c r="L311" s="23">
        <v>0.08</v>
      </c>
      <c r="M311" s="23">
        <v>1.2</v>
      </c>
      <c r="N311" s="23">
        <v>0.03</v>
      </c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  <c r="AA311" s="5"/>
      <c r="AB311" s="5"/>
      <c r="AC311" s="5"/>
      <c r="AD311" s="5"/>
      <c r="AE311" s="5"/>
      <c r="AF311" s="5"/>
      <c r="AG311" s="5"/>
      <c r="AH311" s="5"/>
      <c r="AI311" s="5"/>
      <c r="AJ311" s="5"/>
      <c r="AK311" s="5"/>
      <c r="AL311" s="5"/>
      <c r="AM311" s="5"/>
      <c r="AN311" s="5"/>
      <c r="AO311" s="5"/>
      <c r="AP311" s="5"/>
      <c r="AQ311" s="5"/>
      <c r="AR311" s="5"/>
      <c r="AS311" s="5"/>
      <c r="AT311" s="5"/>
      <c r="AU311" s="5"/>
      <c r="AV311" s="5"/>
      <c r="AW311" s="5"/>
      <c r="AX311" s="5"/>
      <c r="AY311" s="5"/>
      <c r="AZ311" s="5"/>
      <c r="BA311" s="5"/>
      <c r="BB311" s="5"/>
      <c r="BC311" s="5"/>
      <c r="BD311" s="5"/>
      <c r="BE311" s="5"/>
      <c r="BF311" s="5"/>
      <c r="BG311" s="5"/>
      <c r="BH311" s="5"/>
      <c r="BI311" s="5"/>
      <c r="BJ311" s="5"/>
      <c r="BK311" s="5"/>
      <c r="BL311" s="5"/>
      <c r="BM311" s="5"/>
      <c r="BN311" s="5"/>
      <c r="BO311" s="5"/>
      <c r="BP311" s="5"/>
      <c r="BQ311" s="5"/>
      <c r="BR311" s="5"/>
      <c r="BS311" s="5"/>
      <c r="BT311" s="5"/>
      <c r="BU311" s="5"/>
      <c r="BV311" s="5"/>
      <c r="BW311" s="5"/>
      <c r="BX311" s="5"/>
      <c r="BY311" s="5"/>
      <c r="BZ311" s="5"/>
      <c r="CA311" s="5"/>
      <c r="CB311" s="5"/>
      <c r="CC311" s="5"/>
      <c r="CD311" s="5"/>
      <c r="CE311" s="5"/>
      <c r="CF311" s="5"/>
      <c r="CG311" s="5"/>
      <c r="CH311" s="5"/>
      <c r="CI311" s="5"/>
      <c r="CJ311" s="5"/>
      <c r="CK311" s="5"/>
      <c r="CL311" s="5"/>
      <c r="CM311" s="5"/>
      <c r="CN311" s="5"/>
      <c r="CO311" s="5"/>
      <c r="CP311" s="5"/>
      <c r="CQ311" s="5"/>
      <c r="CR311" s="5"/>
      <c r="CS311" s="5"/>
      <c r="CT311" s="5"/>
      <c r="CU311" s="5"/>
      <c r="CV311" s="5"/>
      <c r="CW311" s="5"/>
      <c r="CX311" s="5"/>
      <c r="CY311" s="5"/>
      <c r="CZ311" s="5"/>
      <c r="DA311" s="5"/>
      <c r="DB311" s="5"/>
      <c r="DC311" s="5"/>
      <c r="DD311" s="5"/>
      <c r="DE311" s="5"/>
      <c r="DF311" s="5"/>
      <c r="DG311" s="5"/>
      <c r="DH311" s="5"/>
      <c r="DI311" s="5"/>
      <c r="DJ311" s="5"/>
      <c r="DK311" s="5"/>
      <c r="DL311" s="5"/>
      <c r="DM311" s="5"/>
      <c r="DN311" s="5"/>
      <c r="DO311" s="5"/>
      <c r="DP311" s="5"/>
      <c r="DQ311" s="5"/>
      <c r="DR311" s="5"/>
      <c r="DS311" s="5"/>
      <c r="DT311" s="5"/>
      <c r="DU311" s="5"/>
      <c r="DV311" s="5"/>
      <c r="DW311" s="5"/>
      <c r="DX311" s="5"/>
      <c r="DY311" s="5"/>
      <c r="DZ311" s="5"/>
      <c r="EA311" s="5"/>
      <c r="EB311" s="5"/>
      <c r="EC311" s="5"/>
      <c r="ED311" s="5"/>
      <c r="EE311" s="5"/>
      <c r="EF311" s="5"/>
      <c r="EG311" s="5"/>
      <c r="EH311" s="5"/>
      <c r="EI311" s="5"/>
      <c r="EJ311" s="5"/>
      <c r="EK311" s="5"/>
      <c r="EL311" s="5"/>
      <c r="EM311" s="5"/>
      <c r="EN311" s="5"/>
      <c r="EO311" s="5"/>
      <c r="EP311" s="5"/>
      <c r="EQ311" s="5"/>
      <c r="ER311" s="5"/>
      <c r="ES311" s="5"/>
      <c r="ET311" s="5"/>
      <c r="EU311" s="5"/>
      <c r="EV311" s="5"/>
      <c r="EW311" s="5"/>
      <c r="EX311" s="5"/>
      <c r="EY311" s="5"/>
      <c r="EZ311" s="5"/>
      <c r="FA311" s="5"/>
      <c r="FB311" s="5"/>
      <c r="FC311" s="5"/>
      <c r="FD311" s="5"/>
      <c r="FE311" s="5"/>
      <c r="FF311" s="5"/>
      <c r="FG311" s="5"/>
      <c r="FH311" s="5"/>
      <c r="FI311" s="5"/>
      <c r="FJ311" s="5"/>
      <c r="FK311" s="5"/>
      <c r="FL311" s="5"/>
      <c r="FM311" s="5"/>
      <c r="FN311" s="5"/>
      <c r="FO311" s="5"/>
      <c r="FP311" s="5"/>
      <c r="FQ311" s="5"/>
      <c r="FR311" s="5"/>
      <c r="FS311" s="5"/>
      <c r="FT311" s="5"/>
      <c r="FU311" s="5"/>
      <c r="FV311" s="5"/>
      <c r="FW311" s="5"/>
      <c r="FX311" s="5"/>
      <c r="FY311" s="5"/>
      <c r="FZ311" s="5"/>
      <c r="GA311" s="5"/>
      <c r="GB311" s="5"/>
      <c r="GC311" s="5"/>
      <c r="GD311" s="5"/>
      <c r="GE311" s="5"/>
      <c r="GF311" s="5"/>
      <c r="GG311" s="5"/>
      <c r="GH311" s="5"/>
      <c r="GI311" s="5"/>
      <c r="GJ311" s="5"/>
      <c r="GK311" s="5"/>
      <c r="GL311" s="5"/>
      <c r="GM311" s="5"/>
      <c r="GN311" s="5"/>
      <c r="GO311" s="5"/>
      <c r="GP311" s="5"/>
      <c r="GQ311" s="5"/>
      <c r="GR311" s="5"/>
      <c r="GS311" s="5"/>
      <c r="GT311" s="5"/>
      <c r="GU311" s="5"/>
      <c r="GV311" s="5"/>
      <c r="GW311" s="5"/>
      <c r="GX311" s="5"/>
      <c r="GY311" s="5"/>
      <c r="GZ311" s="5"/>
      <c r="HA311" s="5"/>
      <c r="HB311" s="5"/>
      <c r="HC311" s="5"/>
      <c r="HD311" s="5"/>
      <c r="HE311" s="5"/>
      <c r="HF311" s="5"/>
      <c r="HG311" s="5"/>
      <c r="HH311" s="5"/>
      <c r="HI311" s="5"/>
      <c r="HJ311" s="5"/>
      <c r="HK311" s="5"/>
      <c r="HL311" s="5"/>
      <c r="HM311" s="5"/>
      <c r="HN311" s="5"/>
      <c r="HO311" s="5"/>
      <c r="HP311" s="5"/>
    </row>
    <row r="312" spans="1:224" ht="12" customHeight="1" x14ac:dyDescent="0.25">
      <c r="A312" s="20">
        <v>338</v>
      </c>
      <c r="B312" s="21" t="s">
        <v>24</v>
      </c>
      <c r="C312" s="22" t="s">
        <v>173</v>
      </c>
      <c r="D312" s="23">
        <v>0.38545454545454549</v>
      </c>
      <c r="E312" s="23">
        <v>0.38545454545454549</v>
      </c>
      <c r="F312" s="23">
        <v>10.407272727272728</v>
      </c>
      <c r="G312" s="24">
        <v>47.218181818181819</v>
      </c>
      <c r="H312" s="24">
        <v>17.345454545454544</v>
      </c>
      <c r="I312" s="24">
        <v>9.6363636363636367</v>
      </c>
      <c r="J312" s="24">
        <v>11.563636363636364</v>
      </c>
      <c r="K312" s="23">
        <v>2.3127272727272725</v>
      </c>
      <c r="L312" s="23">
        <v>2.8909090909090905E-2</v>
      </c>
      <c r="M312" s="23">
        <v>10.6</v>
      </c>
      <c r="N312" s="23">
        <v>0</v>
      </c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  <c r="AA312" s="5"/>
      <c r="AB312" s="5"/>
      <c r="AC312" s="5"/>
      <c r="AD312" s="5"/>
      <c r="AE312" s="5"/>
      <c r="AF312" s="5"/>
      <c r="AG312" s="5"/>
      <c r="AH312" s="5"/>
      <c r="AI312" s="5"/>
      <c r="AJ312" s="5"/>
      <c r="AK312" s="5"/>
      <c r="AL312" s="5"/>
      <c r="AM312" s="5"/>
      <c r="AN312" s="5"/>
      <c r="AO312" s="5"/>
      <c r="AP312" s="5"/>
      <c r="AQ312" s="5"/>
      <c r="AR312" s="5"/>
      <c r="AS312" s="5"/>
      <c r="AT312" s="5"/>
      <c r="AU312" s="5"/>
      <c r="AV312" s="5"/>
      <c r="AW312" s="5"/>
      <c r="AX312" s="5"/>
      <c r="AY312" s="5"/>
      <c r="AZ312" s="5"/>
      <c r="BA312" s="5"/>
      <c r="BB312" s="5"/>
      <c r="BC312" s="5"/>
      <c r="BD312" s="5"/>
      <c r="BE312" s="5"/>
      <c r="BF312" s="5"/>
      <c r="BG312" s="5"/>
      <c r="BH312" s="5"/>
      <c r="BI312" s="5"/>
      <c r="BJ312" s="5"/>
      <c r="BK312" s="5"/>
      <c r="BL312" s="5"/>
      <c r="BM312" s="5"/>
      <c r="BN312" s="5"/>
      <c r="BO312" s="5"/>
      <c r="BP312" s="5"/>
      <c r="BQ312" s="5"/>
      <c r="BR312" s="5"/>
      <c r="BS312" s="5"/>
      <c r="BT312" s="5"/>
      <c r="BU312" s="5"/>
      <c r="BV312" s="5"/>
      <c r="BW312" s="5"/>
      <c r="BX312" s="5"/>
      <c r="BY312" s="5"/>
      <c r="BZ312" s="5"/>
      <c r="CA312" s="5"/>
      <c r="CB312" s="5"/>
      <c r="CC312" s="5"/>
      <c r="CD312" s="5"/>
      <c r="CE312" s="5"/>
      <c r="CF312" s="5"/>
      <c r="CG312" s="5"/>
      <c r="CH312" s="5"/>
      <c r="CI312" s="5"/>
      <c r="CJ312" s="5"/>
      <c r="CK312" s="5"/>
      <c r="CL312" s="5"/>
      <c r="CM312" s="5"/>
      <c r="CN312" s="5"/>
      <c r="CO312" s="5"/>
      <c r="CP312" s="5"/>
      <c r="CQ312" s="5"/>
      <c r="CR312" s="5"/>
      <c r="CS312" s="5"/>
      <c r="CT312" s="5"/>
      <c r="CU312" s="5"/>
      <c r="CV312" s="5"/>
      <c r="CW312" s="5"/>
      <c r="CX312" s="5"/>
      <c r="CY312" s="5"/>
      <c r="CZ312" s="5"/>
      <c r="DA312" s="5"/>
      <c r="DB312" s="5"/>
      <c r="DC312" s="5"/>
      <c r="DD312" s="5"/>
      <c r="DE312" s="5"/>
      <c r="DF312" s="5"/>
      <c r="DG312" s="5"/>
      <c r="DH312" s="5"/>
      <c r="DI312" s="5"/>
      <c r="DJ312" s="5"/>
      <c r="DK312" s="5"/>
      <c r="DL312" s="5"/>
      <c r="DM312" s="5"/>
      <c r="DN312" s="5"/>
      <c r="DO312" s="5"/>
      <c r="DP312" s="5"/>
      <c r="DQ312" s="5"/>
      <c r="DR312" s="5"/>
      <c r="DS312" s="5"/>
      <c r="DT312" s="5"/>
      <c r="DU312" s="5"/>
      <c r="DV312" s="5"/>
      <c r="DW312" s="5"/>
      <c r="DX312" s="5"/>
      <c r="DY312" s="5"/>
      <c r="DZ312" s="5"/>
      <c r="EA312" s="5"/>
      <c r="EB312" s="5"/>
      <c r="EC312" s="5"/>
      <c r="ED312" s="5"/>
      <c r="EE312" s="5"/>
      <c r="EF312" s="5"/>
      <c r="EG312" s="5"/>
      <c r="EH312" s="5"/>
      <c r="EI312" s="5"/>
      <c r="EJ312" s="5"/>
      <c r="EK312" s="5"/>
      <c r="EL312" s="5"/>
      <c r="EM312" s="5"/>
      <c r="EN312" s="5"/>
      <c r="EO312" s="5"/>
      <c r="EP312" s="5"/>
      <c r="EQ312" s="5"/>
      <c r="ER312" s="5"/>
      <c r="ES312" s="5"/>
      <c r="ET312" s="5"/>
      <c r="EU312" s="5"/>
      <c r="EV312" s="5"/>
      <c r="EW312" s="5"/>
      <c r="EX312" s="5"/>
      <c r="EY312" s="5"/>
      <c r="EZ312" s="5"/>
      <c r="FA312" s="5"/>
      <c r="FB312" s="5"/>
      <c r="FC312" s="5"/>
      <c r="FD312" s="5"/>
      <c r="FE312" s="5"/>
      <c r="FF312" s="5"/>
      <c r="FG312" s="5"/>
      <c r="FH312" s="5"/>
      <c r="FI312" s="5"/>
      <c r="FJ312" s="5"/>
      <c r="FK312" s="5"/>
      <c r="FL312" s="5"/>
      <c r="FM312" s="5"/>
      <c r="FN312" s="5"/>
      <c r="FO312" s="5"/>
      <c r="FP312" s="5"/>
      <c r="FQ312" s="5"/>
      <c r="FR312" s="5"/>
      <c r="FS312" s="5"/>
      <c r="FT312" s="5"/>
      <c r="FU312" s="5"/>
      <c r="FV312" s="5"/>
      <c r="FW312" s="5"/>
      <c r="FX312" s="5"/>
      <c r="FY312" s="5"/>
      <c r="FZ312" s="5"/>
      <c r="GA312" s="5"/>
      <c r="GB312" s="5"/>
      <c r="GC312" s="5"/>
      <c r="GD312" s="5"/>
      <c r="GE312" s="5"/>
      <c r="GF312" s="5"/>
      <c r="GG312" s="5"/>
      <c r="GH312" s="5"/>
      <c r="GI312" s="5"/>
      <c r="GJ312" s="5"/>
      <c r="GK312" s="5"/>
      <c r="GL312" s="5"/>
      <c r="GM312" s="5"/>
      <c r="GN312" s="5"/>
      <c r="GO312" s="5"/>
      <c r="GP312" s="5"/>
      <c r="GQ312" s="5"/>
      <c r="GR312" s="5"/>
      <c r="GS312" s="5"/>
      <c r="GT312" s="5"/>
      <c r="GU312" s="5"/>
      <c r="GV312" s="5"/>
      <c r="GW312" s="5"/>
      <c r="GX312" s="5"/>
      <c r="GY312" s="5"/>
      <c r="GZ312" s="5"/>
      <c r="HA312" s="5"/>
      <c r="HB312" s="5"/>
      <c r="HC312" s="5"/>
      <c r="HD312" s="5"/>
      <c r="HE312" s="5"/>
      <c r="HF312" s="5"/>
      <c r="HG312" s="5"/>
      <c r="HH312" s="5"/>
      <c r="HI312" s="5"/>
      <c r="HJ312" s="5"/>
      <c r="HK312" s="5"/>
      <c r="HL312" s="5"/>
      <c r="HM312" s="5"/>
      <c r="HN312" s="5"/>
      <c r="HO312" s="5"/>
      <c r="HP312" s="5"/>
    </row>
    <row r="313" spans="1:224" ht="12" customHeight="1" x14ac:dyDescent="0.25">
      <c r="A313" s="20">
        <v>376</v>
      </c>
      <c r="B313" s="40" t="s">
        <v>26</v>
      </c>
      <c r="C313" s="22" t="s">
        <v>23</v>
      </c>
      <c r="D313" s="23">
        <v>0.2</v>
      </c>
      <c r="E313" s="23">
        <v>0.1</v>
      </c>
      <c r="F313" s="23">
        <v>5</v>
      </c>
      <c r="G313" s="24">
        <v>21</v>
      </c>
      <c r="H313" s="24">
        <v>5</v>
      </c>
      <c r="I313" s="24">
        <v>4</v>
      </c>
      <c r="J313" s="24">
        <v>8</v>
      </c>
      <c r="K313" s="23">
        <v>0.9</v>
      </c>
      <c r="L313" s="23">
        <v>0</v>
      </c>
      <c r="M313" s="23">
        <v>0.1</v>
      </c>
      <c r="N313" s="23">
        <v>0</v>
      </c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  <c r="AA313" s="5"/>
      <c r="AB313" s="5"/>
      <c r="AC313" s="5"/>
      <c r="AD313" s="5"/>
      <c r="AE313" s="5"/>
      <c r="AF313" s="5"/>
      <c r="AG313" s="5"/>
      <c r="AH313" s="5"/>
      <c r="AI313" s="5"/>
      <c r="AJ313" s="5"/>
      <c r="AK313" s="5"/>
      <c r="AL313" s="5"/>
      <c r="AM313" s="5"/>
      <c r="AN313" s="5"/>
      <c r="AO313" s="5"/>
      <c r="AP313" s="5"/>
      <c r="AQ313" s="5"/>
      <c r="AR313" s="5"/>
      <c r="AS313" s="5"/>
      <c r="AT313" s="5"/>
      <c r="AU313" s="5"/>
      <c r="AV313" s="5"/>
      <c r="AW313" s="5"/>
      <c r="AX313" s="5"/>
      <c r="AY313" s="5"/>
      <c r="AZ313" s="5"/>
      <c r="BA313" s="5"/>
      <c r="BB313" s="5"/>
      <c r="BC313" s="5"/>
      <c r="BD313" s="5"/>
      <c r="BE313" s="5"/>
      <c r="BF313" s="5"/>
      <c r="BG313" s="5"/>
      <c r="BH313" s="5"/>
      <c r="BI313" s="5"/>
      <c r="BJ313" s="5"/>
      <c r="BK313" s="5"/>
      <c r="BL313" s="5"/>
      <c r="BM313" s="5"/>
      <c r="BN313" s="5"/>
      <c r="BO313" s="5"/>
      <c r="BP313" s="5"/>
      <c r="BQ313" s="5"/>
      <c r="BR313" s="5"/>
      <c r="BS313" s="5"/>
      <c r="BT313" s="5"/>
      <c r="BU313" s="5"/>
      <c r="BV313" s="5"/>
      <c r="BW313" s="5"/>
      <c r="BX313" s="5"/>
      <c r="BY313" s="5"/>
      <c r="BZ313" s="5"/>
      <c r="CA313" s="5"/>
      <c r="CB313" s="5"/>
      <c r="CC313" s="5"/>
      <c r="CD313" s="5"/>
      <c r="CE313" s="5"/>
      <c r="CF313" s="5"/>
      <c r="CG313" s="5"/>
      <c r="CH313" s="5"/>
      <c r="CI313" s="5"/>
      <c r="CJ313" s="5"/>
      <c r="CK313" s="5"/>
      <c r="CL313" s="5"/>
      <c r="CM313" s="5"/>
      <c r="CN313" s="5"/>
      <c r="CO313" s="5"/>
      <c r="CP313" s="5"/>
      <c r="CQ313" s="5"/>
      <c r="CR313" s="5"/>
      <c r="CS313" s="5"/>
      <c r="CT313" s="5"/>
      <c r="CU313" s="5"/>
      <c r="CV313" s="5"/>
      <c r="CW313" s="5"/>
      <c r="CX313" s="5"/>
      <c r="CY313" s="5"/>
      <c r="CZ313" s="5"/>
      <c r="DA313" s="5"/>
      <c r="DB313" s="5"/>
      <c r="DC313" s="5"/>
      <c r="DD313" s="5"/>
      <c r="DE313" s="5"/>
      <c r="DF313" s="5"/>
      <c r="DG313" s="5"/>
      <c r="DH313" s="5"/>
      <c r="DI313" s="5"/>
      <c r="DJ313" s="5"/>
      <c r="DK313" s="5"/>
      <c r="DL313" s="5"/>
      <c r="DM313" s="5"/>
      <c r="DN313" s="5"/>
      <c r="DO313" s="5"/>
      <c r="DP313" s="5"/>
      <c r="DQ313" s="5"/>
      <c r="DR313" s="5"/>
      <c r="DS313" s="5"/>
      <c r="DT313" s="5"/>
      <c r="DU313" s="5"/>
      <c r="DV313" s="5"/>
      <c r="DW313" s="5"/>
      <c r="DX313" s="5"/>
      <c r="DY313" s="5"/>
      <c r="DZ313" s="5"/>
      <c r="EA313" s="5"/>
      <c r="EB313" s="5"/>
      <c r="EC313" s="5"/>
      <c r="ED313" s="5"/>
      <c r="EE313" s="5"/>
      <c r="EF313" s="5"/>
      <c r="EG313" s="5"/>
      <c r="EH313" s="5"/>
      <c r="EI313" s="5"/>
      <c r="EJ313" s="5"/>
      <c r="EK313" s="5"/>
      <c r="EL313" s="5"/>
      <c r="EM313" s="5"/>
      <c r="EN313" s="5"/>
      <c r="EO313" s="5"/>
      <c r="EP313" s="5"/>
      <c r="EQ313" s="5"/>
      <c r="ER313" s="5"/>
      <c r="ES313" s="5"/>
      <c r="ET313" s="5"/>
      <c r="EU313" s="5"/>
      <c r="EV313" s="5"/>
      <c r="EW313" s="5"/>
      <c r="EX313" s="5"/>
      <c r="EY313" s="5"/>
      <c r="EZ313" s="5"/>
      <c r="FA313" s="5"/>
      <c r="FB313" s="5"/>
      <c r="FC313" s="5"/>
      <c r="FD313" s="5"/>
      <c r="FE313" s="5"/>
      <c r="FF313" s="5"/>
      <c r="FG313" s="5"/>
      <c r="FH313" s="5"/>
      <c r="FI313" s="5"/>
      <c r="FJ313" s="5"/>
      <c r="FK313" s="5"/>
      <c r="FL313" s="5"/>
      <c r="FM313" s="5"/>
      <c r="FN313" s="5"/>
      <c r="FO313" s="5"/>
      <c r="FP313" s="5"/>
      <c r="FQ313" s="5"/>
      <c r="FR313" s="5"/>
      <c r="FS313" s="5"/>
      <c r="FT313" s="5"/>
      <c r="FU313" s="5"/>
      <c r="FV313" s="5"/>
      <c r="FW313" s="5"/>
      <c r="FX313" s="5"/>
      <c r="FY313" s="5"/>
      <c r="FZ313" s="5"/>
      <c r="GA313" s="5"/>
      <c r="GB313" s="5"/>
      <c r="GC313" s="5"/>
      <c r="GD313" s="5"/>
      <c r="GE313" s="5"/>
      <c r="GF313" s="5"/>
      <c r="GG313" s="5"/>
      <c r="GH313" s="5"/>
      <c r="GI313" s="5"/>
      <c r="GJ313" s="5"/>
      <c r="GK313" s="5"/>
      <c r="GL313" s="5"/>
      <c r="GM313" s="5"/>
      <c r="GN313" s="5"/>
      <c r="GO313" s="5"/>
      <c r="GP313" s="5"/>
      <c r="GQ313" s="5"/>
      <c r="GR313" s="5"/>
      <c r="GS313" s="5"/>
      <c r="GT313" s="5"/>
      <c r="GU313" s="5"/>
      <c r="GV313" s="5"/>
      <c r="GW313" s="5"/>
      <c r="GX313" s="5"/>
      <c r="GY313" s="5"/>
      <c r="GZ313" s="5"/>
      <c r="HA313" s="5"/>
      <c r="HB313" s="5"/>
      <c r="HC313" s="5"/>
      <c r="HD313" s="5"/>
      <c r="HE313" s="5"/>
      <c r="HF313" s="5"/>
      <c r="HG313" s="5"/>
      <c r="HH313" s="5"/>
      <c r="HI313" s="5"/>
      <c r="HJ313" s="5"/>
      <c r="HK313" s="5"/>
      <c r="HL313" s="5"/>
      <c r="HM313" s="5"/>
      <c r="HN313" s="5"/>
      <c r="HO313" s="5"/>
      <c r="HP313" s="5"/>
    </row>
    <row r="314" spans="1:224" ht="12" customHeight="1" x14ac:dyDescent="0.25">
      <c r="A314" s="6"/>
      <c r="B314" s="35" t="s">
        <v>29</v>
      </c>
      <c r="C314" s="27"/>
      <c r="D314" s="28">
        <f t="shared" ref="D314:N314" si="54">SUM(D311:D313)</f>
        <v>12.285454545454543</v>
      </c>
      <c r="E314" s="28">
        <f t="shared" si="54"/>
        <v>7.9854545454545454</v>
      </c>
      <c r="F314" s="28">
        <f t="shared" si="54"/>
        <v>40.207272727272731</v>
      </c>
      <c r="G314" s="29">
        <f t="shared" si="54"/>
        <v>281.21818181818185</v>
      </c>
      <c r="H314" s="29">
        <f t="shared" si="54"/>
        <v>59.345454545454544</v>
      </c>
      <c r="I314" s="29">
        <f t="shared" si="54"/>
        <v>46.63636363636364</v>
      </c>
      <c r="J314" s="29">
        <f t="shared" si="54"/>
        <v>95.563636363636363</v>
      </c>
      <c r="K314" s="28">
        <f t="shared" si="54"/>
        <v>4.1727272727272728</v>
      </c>
      <c r="L314" s="28">
        <f t="shared" si="54"/>
        <v>0.1089090909090909</v>
      </c>
      <c r="M314" s="28">
        <f t="shared" si="54"/>
        <v>11.899999999999999</v>
      </c>
      <c r="N314" s="28">
        <f t="shared" si="54"/>
        <v>0.03</v>
      </c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  <c r="AA314" s="5"/>
      <c r="AB314" s="5"/>
      <c r="AC314" s="5"/>
      <c r="AD314" s="5"/>
      <c r="AE314" s="5"/>
      <c r="AF314" s="5"/>
      <c r="AG314" s="5"/>
      <c r="AH314" s="5"/>
      <c r="AI314" s="5"/>
      <c r="AJ314" s="5"/>
      <c r="AK314" s="5"/>
      <c r="AL314" s="5"/>
      <c r="AM314" s="5"/>
      <c r="AN314" s="5"/>
      <c r="AO314" s="5"/>
      <c r="AP314" s="5"/>
      <c r="AQ314" s="5"/>
      <c r="AR314" s="5"/>
      <c r="AS314" s="5"/>
      <c r="AT314" s="5"/>
      <c r="AU314" s="5"/>
      <c r="AV314" s="5"/>
      <c r="AW314" s="5"/>
      <c r="AX314" s="5"/>
      <c r="AY314" s="5"/>
      <c r="AZ314" s="5"/>
      <c r="BA314" s="5"/>
      <c r="BB314" s="5"/>
      <c r="BC314" s="5"/>
      <c r="BD314" s="5"/>
      <c r="BE314" s="5"/>
      <c r="BF314" s="5"/>
      <c r="BG314" s="5"/>
      <c r="BH314" s="5"/>
      <c r="BI314" s="5"/>
      <c r="BJ314" s="5"/>
      <c r="BK314" s="5"/>
      <c r="BL314" s="5"/>
      <c r="BM314" s="5"/>
      <c r="BN314" s="5"/>
      <c r="BO314" s="5"/>
      <c r="BP314" s="5"/>
      <c r="BQ314" s="5"/>
      <c r="BR314" s="5"/>
      <c r="BS314" s="5"/>
      <c r="BT314" s="5"/>
      <c r="BU314" s="5"/>
      <c r="BV314" s="5"/>
      <c r="BW314" s="5"/>
      <c r="BX314" s="5"/>
      <c r="BY314" s="5"/>
      <c r="BZ314" s="5"/>
      <c r="CA314" s="5"/>
      <c r="CB314" s="5"/>
      <c r="CC314" s="5"/>
      <c r="CD314" s="5"/>
      <c r="CE314" s="5"/>
      <c r="CF314" s="5"/>
      <c r="CG314" s="5"/>
      <c r="CH314" s="5"/>
      <c r="CI314" s="5"/>
      <c r="CJ314" s="5"/>
      <c r="CK314" s="5"/>
      <c r="CL314" s="5"/>
      <c r="CM314" s="5"/>
      <c r="CN314" s="5"/>
      <c r="CO314" s="5"/>
      <c r="CP314" s="5"/>
      <c r="CQ314" s="5"/>
      <c r="CR314" s="5"/>
      <c r="CS314" s="5"/>
      <c r="CT314" s="5"/>
      <c r="CU314" s="5"/>
      <c r="CV314" s="5"/>
      <c r="CW314" s="5"/>
      <c r="CX314" s="5"/>
      <c r="CY314" s="5"/>
      <c r="CZ314" s="5"/>
      <c r="DA314" s="5"/>
      <c r="DB314" s="5"/>
      <c r="DC314" s="5"/>
      <c r="DD314" s="5"/>
      <c r="DE314" s="5"/>
      <c r="DF314" s="5"/>
      <c r="DG314" s="5"/>
      <c r="DH314" s="5"/>
      <c r="DI314" s="5"/>
      <c r="DJ314" s="5"/>
      <c r="DK314" s="5"/>
      <c r="DL314" s="5"/>
      <c r="DM314" s="5"/>
      <c r="DN314" s="5"/>
      <c r="DO314" s="5"/>
      <c r="DP314" s="5"/>
      <c r="DQ314" s="5"/>
      <c r="DR314" s="5"/>
      <c r="DS314" s="5"/>
      <c r="DT314" s="5"/>
      <c r="DU314" s="5"/>
      <c r="DV314" s="5"/>
      <c r="DW314" s="5"/>
      <c r="DX314" s="5"/>
      <c r="DY314" s="5"/>
      <c r="DZ314" s="5"/>
      <c r="EA314" s="5"/>
      <c r="EB314" s="5"/>
      <c r="EC314" s="5"/>
      <c r="ED314" s="5"/>
      <c r="EE314" s="5"/>
      <c r="EF314" s="5"/>
      <c r="EG314" s="5"/>
      <c r="EH314" s="5"/>
      <c r="EI314" s="5"/>
      <c r="EJ314" s="5"/>
      <c r="EK314" s="5"/>
      <c r="EL314" s="5"/>
      <c r="EM314" s="5"/>
      <c r="EN314" s="5"/>
      <c r="EO314" s="5"/>
      <c r="EP314" s="5"/>
      <c r="EQ314" s="5"/>
      <c r="ER314" s="5"/>
      <c r="ES314" s="5"/>
      <c r="ET314" s="5"/>
      <c r="EU314" s="5"/>
      <c r="EV314" s="5"/>
      <c r="EW314" s="5"/>
      <c r="EX314" s="5"/>
      <c r="EY314" s="5"/>
      <c r="EZ314" s="5"/>
      <c r="FA314" s="5"/>
      <c r="FB314" s="5"/>
      <c r="FC314" s="5"/>
      <c r="FD314" s="5"/>
      <c r="FE314" s="5"/>
      <c r="FF314" s="5"/>
      <c r="FG314" s="5"/>
      <c r="FH314" s="5"/>
      <c r="FI314" s="5"/>
      <c r="FJ314" s="5"/>
      <c r="FK314" s="5"/>
      <c r="FL314" s="5"/>
      <c r="FM314" s="5"/>
      <c r="FN314" s="5"/>
      <c r="FO314" s="5"/>
      <c r="FP314" s="5"/>
      <c r="FQ314" s="5"/>
      <c r="FR314" s="5"/>
      <c r="FS314" s="5"/>
      <c r="FT314" s="5"/>
      <c r="FU314" s="5"/>
      <c r="FV314" s="5"/>
      <c r="FW314" s="5"/>
      <c r="FX314" s="5"/>
      <c r="FY314" s="5"/>
      <c r="FZ314" s="5"/>
      <c r="GA314" s="5"/>
      <c r="GB314" s="5"/>
      <c r="GC314" s="5"/>
      <c r="GD314" s="5"/>
      <c r="GE314" s="5"/>
      <c r="GF314" s="5"/>
      <c r="GG314" s="5"/>
      <c r="GH314" s="5"/>
      <c r="GI314" s="5"/>
      <c r="GJ314" s="5"/>
      <c r="GK314" s="5"/>
      <c r="GL314" s="5"/>
      <c r="GM314" s="5"/>
      <c r="GN314" s="5"/>
      <c r="GO314" s="5"/>
      <c r="GP314" s="5"/>
      <c r="GQ314" s="5"/>
      <c r="GR314" s="5"/>
      <c r="GS314" s="5"/>
      <c r="GT314" s="5"/>
      <c r="GU314" s="5"/>
      <c r="GV314" s="5"/>
      <c r="GW314" s="5"/>
      <c r="GX314" s="5"/>
      <c r="GY314" s="5"/>
      <c r="GZ314" s="5"/>
      <c r="HA314" s="5"/>
      <c r="HB314" s="5"/>
      <c r="HC314" s="5"/>
      <c r="HD314" s="5"/>
      <c r="HE314" s="5"/>
      <c r="HF314" s="5"/>
      <c r="HG314" s="5"/>
      <c r="HH314" s="5"/>
      <c r="HI314" s="5"/>
      <c r="HJ314" s="5"/>
      <c r="HK314" s="5"/>
      <c r="HL314" s="5"/>
      <c r="HM314" s="5"/>
      <c r="HN314" s="5"/>
      <c r="HO314" s="5"/>
      <c r="HP314" s="5"/>
    </row>
    <row r="315" spans="1:224" ht="12" customHeight="1" x14ac:dyDescent="0.25">
      <c r="A315" s="6"/>
      <c r="B315" s="43" t="s">
        <v>43</v>
      </c>
      <c r="C315" s="38"/>
      <c r="D315" s="38">
        <f t="shared" ref="D315:N315" si="55">D303+D309+D314</f>
        <v>65.153454545454537</v>
      </c>
      <c r="E315" s="38">
        <f t="shared" si="55"/>
        <v>48.383454545454541</v>
      </c>
      <c r="F315" s="38">
        <f t="shared" si="55"/>
        <v>166.31527272727274</v>
      </c>
      <c r="G315" s="39">
        <f t="shared" si="55"/>
        <v>1361.4981818181818</v>
      </c>
      <c r="H315" s="39">
        <f t="shared" si="55"/>
        <v>199.02545454545455</v>
      </c>
      <c r="I315" s="39">
        <f t="shared" si="55"/>
        <v>213.63636363636363</v>
      </c>
      <c r="J315" s="39">
        <f t="shared" si="55"/>
        <v>451.56363636363636</v>
      </c>
      <c r="K315" s="38">
        <f t="shared" si="55"/>
        <v>15.417527272727273</v>
      </c>
      <c r="L315" s="38">
        <f t="shared" si="55"/>
        <v>0.95730909090909089</v>
      </c>
      <c r="M315" s="38">
        <f t="shared" si="55"/>
        <v>33.26</v>
      </c>
      <c r="N315" s="38">
        <f t="shared" si="55"/>
        <v>0.14000000000000001</v>
      </c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  <c r="AA315" s="5"/>
      <c r="AB315" s="5"/>
      <c r="AC315" s="5"/>
      <c r="AD315" s="5"/>
      <c r="AE315" s="5"/>
      <c r="AF315" s="5"/>
      <c r="AG315" s="5"/>
      <c r="AH315" s="5"/>
      <c r="AI315" s="5"/>
      <c r="AJ315" s="5"/>
      <c r="AK315" s="5"/>
      <c r="AL315" s="5"/>
      <c r="AM315" s="5"/>
      <c r="AN315" s="5"/>
      <c r="AO315" s="5"/>
      <c r="AP315" s="5"/>
      <c r="AQ315" s="5"/>
      <c r="AR315" s="5"/>
      <c r="AS315" s="5"/>
      <c r="AT315" s="5"/>
      <c r="AU315" s="5"/>
      <c r="AV315" s="5"/>
      <c r="AW315" s="5"/>
      <c r="AX315" s="5"/>
      <c r="AY315" s="5"/>
      <c r="AZ315" s="5"/>
      <c r="BA315" s="5"/>
      <c r="BB315" s="5"/>
      <c r="BC315" s="5"/>
      <c r="BD315" s="5"/>
      <c r="BE315" s="5"/>
      <c r="BF315" s="5"/>
      <c r="BG315" s="5"/>
      <c r="BH315" s="5"/>
      <c r="BI315" s="5"/>
      <c r="BJ315" s="5"/>
      <c r="BK315" s="5"/>
      <c r="BL315" s="5"/>
      <c r="BM315" s="5"/>
      <c r="BN315" s="5"/>
      <c r="BO315" s="5"/>
      <c r="BP315" s="5"/>
      <c r="BQ315" s="5"/>
      <c r="BR315" s="5"/>
      <c r="BS315" s="5"/>
      <c r="BT315" s="5"/>
      <c r="BU315" s="5"/>
      <c r="BV315" s="5"/>
      <c r="BW315" s="5"/>
      <c r="BX315" s="5"/>
      <c r="BY315" s="5"/>
      <c r="BZ315" s="5"/>
      <c r="CA315" s="5"/>
      <c r="CB315" s="5"/>
      <c r="CC315" s="5"/>
      <c r="CD315" s="5"/>
      <c r="CE315" s="5"/>
      <c r="CF315" s="5"/>
      <c r="CG315" s="5"/>
      <c r="CH315" s="5"/>
      <c r="CI315" s="5"/>
      <c r="CJ315" s="5"/>
      <c r="CK315" s="5"/>
      <c r="CL315" s="5"/>
      <c r="CM315" s="5"/>
      <c r="CN315" s="5"/>
      <c r="CO315" s="5"/>
      <c r="CP315" s="5"/>
      <c r="CQ315" s="5"/>
      <c r="CR315" s="5"/>
      <c r="CS315" s="5"/>
      <c r="CT315" s="5"/>
      <c r="CU315" s="5"/>
      <c r="CV315" s="5"/>
      <c r="CW315" s="5"/>
      <c r="CX315" s="5"/>
      <c r="CY315" s="5"/>
      <c r="CZ315" s="5"/>
      <c r="DA315" s="5"/>
      <c r="DB315" s="5"/>
      <c r="DC315" s="5"/>
      <c r="DD315" s="5"/>
      <c r="DE315" s="5"/>
      <c r="DF315" s="5"/>
      <c r="DG315" s="5"/>
      <c r="DH315" s="5"/>
      <c r="DI315" s="5"/>
      <c r="DJ315" s="5"/>
      <c r="DK315" s="5"/>
      <c r="DL315" s="5"/>
      <c r="DM315" s="5"/>
      <c r="DN315" s="5"/>
      <c r="DO315" s="5"/>
      <c r="DP315" s="5"/>
      <c r="DQ315" s="5"/>
      <c r="DR315" s="5"/>
      <c r="DS315" s="5"/>
      <c r="DT315" s="5"/>
      <c r="DU315" s="5"/>
      <c r="DV315" s="5"/>
      <c r="DW315" s="5"/>
      <c r="DX315" s="5"/>
      <c r="DY315" s="5"/>
      <c r="DZ315" s="5"/>
      <c r="EA315" s="5"/>
      <c r="EB315" s="5"/>
      <c r="EC315" s="5"/>
      <c r="ED315" s="5"/>
      <c r="EE315" s="5"/>
      <c r="EF315" s="5"/>
      <c r="EG315" s="5"/>
      <c r="EH315" s="5"/>
      <c r="EI315" s="5"/>
      <c r="EJ315" s="5"/>
      <c r="EK315" s="5"/>
      <c r="EL315" s="5"/>
      <c r="EM315" s="5"/>
      <c r="EN315" s="5"/>
      <c r="EO315" s="5"/>
      <c r="EP315" s="5"/>
      <c r="EQ315" s="5"/>
      <c r="ER315" s="5"/>
      <c r="ES315" s="5"/>
      <c r="ET315" s="5"/>
      <c r="EU315" s="5"/>
      <c r="EV315" s="5"/>
      <c r="EW315" s="5"/>
      <c r="EX315" s="5"/>
      <c r="EY315" s="5"/>
      <c r="EZ315" s="5"/>
      <c r="FA315" s="5"/>
      <c r="FB315" s="5"/>
      <c r="FC315" s="5"/>
      <c r="FD315" s="5"/>
      <c r="FE315" s="5"/>
      <c r="FF315" s="5"/>
      <c r="FG315" s="5"/>
      <c r="FH315" s="5"/>
      <c r="FI315" s="5"/>
      <c r="FJ315" s="5"/>
      <c r="FK315" s="5"/>
      <c r="FL315" s="5"/>
      <c r="FM315" s="5"/>
      <c r="FN315" s="5"/>
      <c r="FO315" s="5"/>
      <c r="FP315" s="5"/>
      <c r="FQ315" s="5"/>
      <c r="FR315" s="5"/>
      <c r="FS315" s="5"/>
      <c r="FT315" s="5"/>
      <c r="FU315" s="5"/>
      <c r="FV315" s="5"/>
      <c r="FW315" s="5"/>
      <c r="FX315" s="5"/>
      <c r="FY315" s="5"/>
      <c r="FZ315" s="5"/>
      <c r="GA315" s="5"/>
      <c r="GB315" s="5"/>
      <c r="GC315" s="5"/>
      <c r="GD315" s="5"/>
      <c r="GE315" s="5"/>
      <c r="GF315" s="5"/>
      <c r="GG315" s="5"/>
      <c r="GH315" s="5"/>
      <c r="GI315" s="5"/>
      <c r="GJ315" s="5"/>
      <c r="GK315" s="5"/>
      <c r="GL315" s="5"/>
      <c r="GM315" s="5"/>
      <c r="GN315" s="5"/>
      <c r="GO315" s="5"/>
      <c r="GP315" s="5"/>
      <c r="GQ315" s="5"/>
      <c r="GR315" s="5"/>
      <c r="GS315" s="5"/>
      <c r="GT315" s="5"/>
      <c r="GU315" s="5"/>
      <c r="GV315" s="5"/>
      <c r="GW315" s="5"/>
      <c r="GX315" s="5"/>
      <c r="GY315" s="5"/>
      <c r="GZ315" s="5"/>
      <c r="HA315" s="5"/>
      <c r="HB315" s="5"/>
      <c r="HC315" s="5"/>
      <c r="HD315" s="5"/>
      <c r="HE315" s="5"/>
      <c r="HF315" s="5"/>
      <c r="HG315" s="5"/>
      <c r="HH315" s="5"/>
      <c r="HI315" s="5"/>
      <c r="HJ315" s="5"/>
      <c r="HK315" s="5"/>
      <c r="HL315" s="5"/>
      <c r="HM315" s="5"/>
      <c r="HN315" s="5"/>
      <c r="HO315" s="5"/>
      <c r="HP315" s="5"/>
    </row>
    <row r="316" spans="1:224" ht="12" customHeight="1" x14ac:dyDescent="0.25">
      <c r="A316" s="6"/>
      <c r="B316" s="17" t="s">
        <v>78</v>
      </c>
      <c r="C316" s="19"/>
      <c r="D316" s="14"/>
      <c r="E316" s="14"/>
      <c r="F316" s="14"/>
      <c r="G316" s="15"/>
      <c r="H316" s="15"/>
      <c r="I316" s="15"/>
      <c r="J316" s="15"/>
      <c r="K316" s="14"/>
      <c r="L316" s="14"/>
      <c r="M316" s="14"/>
      <c r="N316" s="14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  <c r="AA316" s="5"/>
      <c r="AB316" s="5"/>
      <c r="AC316" s="5"/>
      <c r="AD316" s="5"/>
      <c r="AE316" s="5"/>
      <c r="AF316" s="5"/>
      <c r="AG316" s="5"/>
      <c r="AH316" s="5"/>
      <c r="AI316" s="5"/>
      <c r="AJ316" s="5"/>
      <c r="AK316" s="5"/>
      <c r="AL316" s="5"/>
      <c r="AM316" s="5"/>
      <c r="AN316" s="5"/>
      <c r="AO316" s="5"/>
      <c r="AP316" s="5"/>
      <c r="AQ316" s="5"/>
      <c r="AR316" s="5"/>
      <c r="AS316" s="5"/>
      <c r="AT316" s="5"/>
      <c r="AU316" s="5"/>
      <c r="AV316" s="5"/>
      <c r="AW316" s="5"/>
      <c r="AX316" s="5"/>
      <c r="AY316" s="5"/>
      <c r="AZ316" s="5"/>
      <c r="BA316" s="5"/>
      <c r="BB316" s="5"/>
      <c r="BC316" s="5"/>
      <c r="BD316" s="5"/>
      <c r="BE316" s="5"/>
      <c r="BF316" s="5"/>
      <c r="BG316" s="5"/>
      <c r="BH316" s="5"/>
      <c r="BI316" s="5"/>
      <c r="BJ316" s="5"/>
      <c r="BK316" s="5"/>
      <c r="BL316" s="5"/>
      <c r="BM316" s="5"/>
      <c r="BN316" s="5"/>
      <c r="BO316" s="5"/>
      <c r="BP316" s="5"/>
      <c r="BQ316" s="5"/>
      <c r="BR316" s="5"/>
      <c r="BS316" s="5"/>
      <c r="BT316" s="5"/>
      <c r="BU316" s="5"/>
      <c r="BV316" s="5"/>
      <c r="BW316" s="5"/>
      <c r="BX316" s="5"/>
      <c r="BY316" s="5"/>
      <c r="BZ316" s="5"/>
      <c r="CA316" s="5"/>
      <c r="CB316" s="5"/>
      <c r="CC316" s="5"/>
      <c r="CD316" s="5"/>
      <c r="CE316" s="5"/>
      <c r="CF316" s="5"/>
      <c r="CG316" s="5"/>
      <c r="CH316" s="5"/>
      <c r="CI316" s="5"/>
      <c r="CJ316" s="5"/>
      <c r="CK316" s="5"/>
      <c r="CL316" s="5"/>
      <c r="CM316" s="5"/>
      <c r="CN316" s="5"/>
      <c r="CO316" s="5"/>
      <c r="CP316" s="5"/>
      <c r="CQ316" s="5"/>
      <c r="CR316" s="5"/>
      <c r="CS316" s="5"/>
      <c r="CT316" s="5"/>
      <c r="CU316" s="5"/>
      <c r="CV316" s="5"/>
      <c r="CW316" s="5"/>
      <c r="CX316" s="5"/>
      <c r="CY316" s="5"/>
      <c r="CZ316" s="5"/>
      <c r="DA316" s="5"/>
      <c r="DB316" s="5"/>
      <c r="DC316" s="5"/>
      <c r="DD316" s="5"/>
      <c r="DE316" s="5"/>
      <c r="DF316" s="5"/>
      <c r="DG316" s="5"/>
      <c r="DH316" s="5"/>
      <c r="DI316" s="5"/>
      <c r="DJ316" s="5"/>
      <c r="DK316" s="5"/>
      <c r="DL316" s="5"/>
      <c r="DM316" s="5"/>
      <c r="DN316" s="5"/>
      <c r="DO316" s="5"/>
      <c r="DP316" s="5"/>
      <c r="DQ316" s="5"/>
      <c r="DR316" s="5"/>
      <c r="DS316" s="5"/>
      <c r="DT316" s="5"/>
      <c r="DU316" s="5"/>
      <c r="DV316" s="5"/>
      <c r="DW316" s="5"/>
      <c r="DX316" s="5"/>
      <c r="DY316" s="5"/>
      <c r="DZ316" s="5"/>
      <c r="EA316" s="5"/>
      <c r="EB316" s="5"/>
      <c r="EC316" s="5"/>
      <c r="ED316" s="5"/>
      <c r="EE316" s="5"/>
      <c r="EF316" s="5"/>
      <c r="EG316" s="5"/>
      <c r="EH316" s="5"/>
      <c r="EI316" s="5"/>
      <c r="EJ316" s="5"/>
      <c r="EK316" s="5"/>
      <c r="EL316" s="5"/>
      <c r="EM316" s="5"/>
      <c r="EN316" s="5"/>
      <c r="EO316" s="5"/>
      <c r="EP316" s="5"/>
      <c r="EQ316" s="5"/>
      <c r="ER316" s="5"/>
      <c r="ES316" s="5"/>
      <c r="ET316" s="5"/>
      <c r="EU316" s="5"/>
      <c r="EV316" s="5"/>
      <c r="EW316" s="5"/>
      <c r="EX316" s="5"/>
      <c r="EY316" s="5"/>
      <c r="EZ316" s="5"/>
      <c r="FA316" s="5"/>
      <c r="FB316" s="5"/>
      <c r="FC316" s="5"/>
      <c r="FD316" s="5"/>
      <c r="FE316" s="5"/>
      <c r="FF316" s="5"/>
      <c r="FG316" s="5"/>
      <c r="FH316" s="5"/>
      <c r="FI316" s="5"/>
      <c r="FJ316" s="5"/>
      <c r="FK316" s="5"/>
      <c r="FL316" s="5"/>
      <c r="FM316" s="5"/>
      <c r="FN316" s="5"/>
      <c r="FO316" s="5"/>
      <c r="FP316" s="5"/>
      <c r="FQ316" s="5"/>
      <c r="FR316" s="5"/>
      <c r="FS316" s="5"/>
      <c r="FT316" s="5"/>
      <c r="FU316" s="5"/>
      <c r="FV316" s="5"/>
      <c r="FW316" s="5"/>
      <c r="FX316" s="5"/>
      <c r="FY316" s="5"/>
      <c r="FZ316" s="5"/>
      <c r="GA316" s="5"/>
      <c r="GB316" s="5"/>
      <c r="GC316" s="5"/>
      <c r="GD316" s="5"/>
      <c r="GE316" s="5"/>
      <c r="GF316" s="5"/>
      <c r="GG316" s="5"/>
      <c r="GH316" s="5"/>
      <c r="GI316" s="5"/>
      <c r="GJ316" s="5"/>
      <c r="GK316" s="5"/>
      <c r="GL316" s="5"/>
      <c r="GM316" s="5"/>
      <c r="GN316" s="5"/>
      <c r="GO316" s="5"/>
      <c r="GP316" s="5"/>
      <c r="GQ316" s="5"/>
      <c r="GR316" s="5"/>
      <c r="GS316" s="5"/>
      <c r="GT316" s="5"/>
      <c r="GU316" s="5"/>
      <c r="GV316" s="5"/>
      <c r="GW316" s="5"/>
      <c r="GX316" s="5"/>
      <c r="GY316" s="5"/>
      <c r="GZ316" s="5"/>
      <c r="HA316" s="5"/>
      <c r="HB316" s="5"/>
      <c r="HC316" s="5"/>
      <c r="HD316" s="5"/>
      <c r="HE316" s="5"/>
      <c r="HF316" s="5"/>
      <c r="HG316" s="5"/>
      <c r="HH316" s="5"/>
      <c r="HI316" s="5"/>
      <c r="HJ316" s="5"/>
      <c r="HK316" s="5"/>
      <c r="HL316" s="5"/>
      <c r="HM316" s="5"/>
      <c r="HN316" s="5"/>
      <c r="HO316" s="5"/>
      <c r="HP316" s="5"/>
    </row>
    <row r="317" spans="1:224" ht="12" customHeight="1" x14ac:dyDescent="0.25">
      <c r="A317" s="6"/>
      <c r="B317" s="18" t="s">
        <v>19</v>
      </c>
      <c r="C317" s="19"/>
      <c r="D317" s="14"/>
      <c r="E317" s="14"/>
      <c r="F317" s="14"/>
      <c r="G317" s="15"/>
      <c r="H317" s="15"/>
      <c r="I317" s="15"/>
      <c r="J317" s="15"/>
      <c r="K317" s="14"/>
      <c r="L317" s="14"/>
      <c r="M317" s="14"/>
      <c r="N317" s="14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  <c r="AA317" s="5"/>
      <c r="AB317" s="5"/>
      <c r="AC317" s="5"/>
      <c r="AD317" s="5"/>
      <c r="AE317" s="5"/>
      <c r="AF317" s="5"/>
      <c r="AG317" s="5"/>
      <c r="AH317" s="5"/>
      <c r="AI317" s="5"/>
      <c r="AJ317" s="5"/>
      <c r="AK317" s="5"/>
      <c r="AL317" s="5"/>
      <c r="AM317" s="5"/>
      <c r="AN317" s="5"/>
      <c r="AO317" s="5"/>
      <c r="AP317" s="5"/>
      <c r="AQ317" s="5"/>
      <c r="AR317" s="5"/>
      <c r="AS317" s="5"/>
      <c r="AT317" s="5"/>
      <c r="AU317" s="5"/>
      <c r="AV317" s="5"/>
      <c r="AW317" s="5"/>
      <c r="AX317" s="5"/>
      <c r="AY317" s="5"/>
      <c r="AZ317" s="5"/>
      <c r="BA317" s="5"/>
      <c r="BB317" s="5"/>
      <c r="BC317" s="5"/>
      <c r="BD317" s="5"/>
      <c r="BE317" s="5"/>
      <c r="BF317" s="5"/>
      <c r="BG317" s="5"/>
      <c r="BH317" s="5"/>
      <c r="BI317" s="5"/>
      <c r="BJ317" s="5"/>
      <c r="BK317" s="5"/>
      <c r="BL317" s="5"/>
      <c r="BM317" s="5"/>
      <c r="BN317" s="5"/>
      <c r="BO317" s="5"/>
      <c r="BP317" s="5"/>
      <c r="BQ317" s="5"/>
      <c r="BR317" s="5"/>
      <c r="BS317" s="5"/>
      <c r="BT317" s="5"/>
      <c r="BU317" s="5"/>
      <c r="BV317" s="5"/>
      <c r="BW317" s="5"/>
      <c r="BX317" s="5"/>
      <c r="BY317" s="5"/>
      <c r="BZ317" s="5"/>
      <c r="CA317" s="5"/>
      <c r="CB317" s="5"/>
      <c r="CC317" s="5"/>
      <c r="CD317" s="5"/>
      <c r="CE317" s="5"/>
      <c r="CF317" s="5"/>
      <c r="CG317" s="5"/>
      <c r="CH317" s="5"/>
      <c r="CI317" s="5"/>
      <c r="CJ317" s="5"/>
      <c r="CK317" s="5"/>
      <c r="CL317" s="5"/>
      <c r="CM317" s="5"/>
      <c r="CN317" s="5"/>
      <c r="CO317" s="5"/>
      <c r="CP317" s="5"/>
      <c r="CQ317" s="5"/>
      <c r="CR317" s="5"/>
      <c r="CS317" s="5"/>
      <c r="CT317" s="5"/>
      <c r="CU317" s="5"/>
      <c r="CV317" s="5"/>
      <c r="CW317" s="5"/>
      <c r="CX317" s="5"/>
      <c r="CY317" s="5"/>
      <c r="CZ317" s="5"/>
      <c r="DA317" s="5"/>
      <c r="DB317" s="5"/>
      <c r="DC317" s="5"/>
      <c r="DD317" s="5"/>
      <c r="DE317" s="5"/>
      <c r="DF317" s="5"/>
      <c r="DG317" s="5"/>
      <c r="DH317" s="5"/>
      <c r="DI317" s="5"/>
      <c r="DJ317" s="5"/>
      <c r="DK317" s="5"/>
      <c r="DL317" s="5"/>
      <c r="DM317" s="5"/>
      <c r="DN317" s="5"/>
      <c r="DO317" s="5"/>
      <c r="DP317" s="5"/>
      <c r="DQ317" s="5"/>
      <c r="DR317" s="5"/>
      <c r="DS317" s="5"/>
      <c r="DT317" s="5"/>
      <c r="DU317" s="5"/>
      <c r="DV317" s="5"/>
      <c r="DW317" s="5"/>
      <c r="DX317" s="5"/>
      <c r="DY317" s="5"/>
      <c r="DZ317" s="5"/>
      <c r="EA317" s="5"/>
      <c r="EB317" s="5"/>
      <c r="EC317" s="5"/>
      <c r="ED317" s="5"/>
      <c r="EE317" s="5"/>
      <c r="EF317" s="5"/>
      <c r="EG317" s="5"/>
      <c r="EH317" s="5"/>
      <c r="EI317" s="5"/>
      <c r="EJ317" s="5"/>
      <c r="EK317" s="5"/>
      <c r="EL317" s="5"/>
      <c r="EM317" s="5"/>
      <c r="EN317" s="5"/>
      <c r="EO317" s="5"/>
      <c r="EP317" s="5"/>
      <c r="EQ317" s="5"/>
      <c r="ER317" s="5"/>
      <c r="ES317" s="5"/>
      <c r="ET317" s="5"/>
      <c r="EU317" s="5"/>
      <c r="EV317" s="5"/>
      <c r="EW317" s="5"/>
      <c r="EX317" s="5"/>
      <c r="EY317" s="5"/>
      <c r="EZ317" s="5"/>
      <c r="FA317" s="5"/>
      <c r="FB317" s="5"/>
      <c r="FC317" s="5"/>
      <c r="FD317" s="5"/>
      <c r="FE317" s="5"/>
      <c r="FF317" s="5"/>
      <c r="FG317" s="5"/>
      <c r="FH317" s="5"/>
      <c r="FI317" s="5"/>
      <c r="FJ317" s="5"/>
      <c r="FK317" s="5"/>
      <c r="FL317" s="5"/>
      <c r="FM317" s="5"/>
      <c r="FN317" s="5"/>
      <c r="FO317" s="5"/>
      <c r="FP317" s="5"/>
      <c r="FQ317" s="5"/>
      <c r="FR317" s="5"/>
      <c r="FS317" s="5"/>
      <c r="FT317" s="5"/>
      <c r="FU317" s="5"/>
      <c r="FV317" s="5"/>
      <c r="FW317" s="5"/>
      <c r="FX317" s="5"/>
      <c r="FY317" s="5"/>
      <c r="FZ317" s="5"/>
      <c r="GA317" s="5"/>
      <c r="GB317" s="5"/>
      <c r="GC317" s="5"/>
      <c r="GD317" s="5"/>
      <c r="GE317" s="5"/>
      <c r="GF317" s="5"/>
      <c r="GG317" s="5"/>
      <c r="GH317" s="5"/>
      <c r="GI317" s="5"/>
      <c r="GJ317" s="5"/>
      <c r="GK317" s="5"/>
      <c r="GL317" s="5"/>
      <c r="GM317" s="5"/>
      <c r="GN317" s="5"/>
      <c r="GO317" s="5"/>
      <c r="GP317" s="5"/>
      <c r="GQ317" s="5"/>
      <c r="GR317" s="5"/>
      <c r="GS317" s="5"/>
      <c r="GT317" s="5"/>
      <c r="GU317" s="5"/>
      <c r="GV317" s="5"/>
      <c r="GW317" s="5"/>
      <c r="GX317" s="5"/>
      <c r="GY317" s="5"/>
      <c r="GZ317" s="5"/>
      <c r="HA317" s="5"/>
      <c r="HB317" s="5"/>
      <c r="HC317" s="5"/>
      <c r="HD317" s="5"/>
      <c r="HE317" s="5"/>
      <c r="HF317" s="5"/>
      <c r="HG317" s="5"/>
      <c r="HH317" s="5"/>
      <c r="HI317" s="5"/>
      <c r="HJ317" s="5"/>
      <c r="HK317" s="5"/>
      <c r="HL317" s="5"/>
      <c r="HM317" s="5"/>
      <c r="HN317" s="5"/>
      <c r="HO317" s="5"/>
      <c r="HP317" s="5"/>
    </row>
    <row r="318" spans="1:224" ht="12" customHeight="1" x14ac:dyDescent="0.25">
      <c r="A318" s="20">
        <v>278</v>
      </c>
      <c r="B318" s="21" t="s">
        <v>112</v>
      </c>
      <c r="C318" s="22" t="s">
        <v>69</v>
      </c>
      <c r="D318" s="23">
        <v>13.8</v>
      </c>
      <c r="E318" s="23">
        <v>16.600000000000001</v>
      </c>
      <c r="F318" s="23">
        <v>15</v>
      </c>
      <c r="G318" s="24">
        <v>264</v>
      </c>
      <c r="H318" s="24">
        <v>31</v>
      </c>
      <c r="I318" s="24">
        <v>13</v>
      </c>
      <c r="J318" s="24">
        <v>72</v>
      </c>
      <c r="K318" s="45">
        <v>0.1</v>
      </c>
      <c r="L318" s="45">
        <v>0.17</v>
      </c>
      <c r="M318" s="45">
        <v>0.26</v>
      </c>
      <c r="N318" s="45">
        <v>0.04</v>
      </c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  <c r="AA318" s="5"/>
      <c r="AB318" s="5"/>
      <c r="AC318" s="5"/>
      <c r="AD318" s="5"/>
      <c r="AE318" s="5"/>
      <c r="AF318" s="5"/>
      <c r="AG318" s="5"/>
      <c r="AH318" s="5"/>
      <c r="AI318" s="5"/>
      <c r="AJ318" s="5"/>
      <c r="AK318" s="5"/>
      <c r="AL318" s="5"/>
      <c r="AM318" s="5"/>
      <c r="AN318" s="5"/>
      <c r="AO318" s="5"/>
      <c r="AP318" s="5"/>
      <c r="AQ318" s="5"/>
      <c r="AR318" s="5"/>
      <c r="AS318" s="5"/>
      <c r="AT318" s="5"/>
      <c r="AU318" s="5"/>
      <c r="AV318" s="5"/>
      <c r="AW318" s="5"/>
      <c r="AX318" s="5"/>
      <c r="AY318" s="5"/>
      <c r="AZ318" s="5"/>
      <c r="BA318" s="5"/>
      <c r="BB318" s="5"/>
      <c r="BC318" s="5"/>
      <c r="BD318" s="5"/>
      <c r="BE318" s="5"/>
      <c r="BF318" s="5"/>
      <c r="BG318" s="5"/>
      <c r="BH318" s="5"/>
      <c r="BI318" s="5"/>
      <c r="BJ318" s="5"/>
      <c r="BK318" s="5"/>
      <c r="BL318" s="5"/>
      <c r="BM318" s="5"/>
      <c r="BN318" s="5"/>
      <c r="BO318" s="5"/>
      <c r="BP318" s="5"/>
      <c r="BQ318" s="5"/>
      <c r="BR318" s="5"/>
      <c r="BS318" s="5"/>
      <c r="BT318" s="5"/>
      <c r="BU318" s="5"/>
      <c r="BV318" s="5"/>
      <c r="BW318" s="5"/>
      <c r="BX318" s="5"/>
      <c r="BY318" s="5"/>
      <c r="BZ318" s="5"/>
      <c r="CA318" s="5"/>
      <c r="CB318" s="5"/>
      <c r="CC318" s="5"/>
      <c r="CD318" s="5"/>
      <c r="CE318" s="5"/>
      <c r="CF318" s="5"/>
      <c r="CG318" s="5"/>
      <c r="CH318" s="5"/>
      <c r="CI318" s="5"/>
      <c r="CJ318" s="5"/>
      <c r="CK318" s="5"/>
      <c r="CL318" s="5"/>
      <c r="CM318" s="5"/>
      <c r="CN318" s="5"/>
      <c r="CO318" s="5"/>
      <c r="CP318" s="5"/>
      <c r="CQ318" s="5"/>
      <c r="CR318" s="5"/>
      <c r="CS318" s="5"/>
      <c r="CT318" s="5"/>
      <c r="CU318" s="5"/>
      <c r="CV318" s="5"/>
      <c r="CW318" s="5"/>
      <c r="CX318" s="5"/>
      <c r="CY318" s="5"/>
      <c r="CZ318" s="5"/>
      <c r="DA318" s="5"/>
      <c r="DB318" s="5"/>
      <c r="DC318" s="5"/>
      <c r="DD318" s="5"/>
      <c r="DE318" s="5"/>
      <c r="DF318" s="5"/>
      <c r="DG318" s="5"/>
      <c r="DH318" s="5"/>
      <c r="DI318" s="5"/>
      <c r="DJ318" s="5"/>
      <c r="DK318" s="5"/>
      <c r="DL318" s="5"/>
      <c r="DM318" s="5"/>
      <c r="DN318" s="5"/>
      <c r="DO318" s="5"/>
      <c r="DP318" s="5"/>
      <c r="DQ318" s="5"/>
      <c r="DR318" s="5"/>
      <c r="DS318" s="5"/>
      <c r="DT318" s="5"/>
      <c r="DU318" s="5"/>
      <c r="DV318" s="5"/>
      <c r="DW318" s="5"/>
      <c r="DX318" s="5"/>
      <c r="DY318" s="5"/>
      <c r="DZ318" s="5"/>
      <c r="EA318" s="5"/>
      <c r="EB318" s="5"/>
      <c r="EC318" s="5"/>
      <c r="ED318" s="5"/>
      <c r="EE318" s="5"/>
      <c r="EF318" s="5"/>
      <c r="EG318" s="5"/>
      <c r="EH318" s="5"/>
      <c r="EI318" s="5"/>
      <c r="EJ318" s="5"/>
      <c r="EK318" s="5"/>
      <c r="EL318" s="5"/>
      <c r="EM318" s="5"/>
      <c r="EN318" s="5"/>
      <c r="EO318" s="5"/>
      <c r="EP318" s="5"/>
      <c r="EQ318" s="5"/>
      <c r="ER318" s="5"/>
      <c r="ES318" s="5"/>
      <c r="ET318" s="5"/>
      <c r="EU318" s="5"/>
      <c r="EV318" s="5"/>
      <c r="EW318" s="5"/>
      <c r="EX318" s="5"/>
      <c r="EY318" s="5"/>
      <c r="EZ318" s="5"/>
      <c r="FA318" s="5"/>
      <c r="FB318" s="5"/>
      <c r="FC318" s="5"/>
      <c r="FD318" s="5"/>
      <c r="FE318" s="5"/>
      <c r="FF318" s="5"/>
      <c r="FG318" s="5"/>
      <c r="FH318" s="5"/>
      <c r="FI318" s="5"/>
      <c r="FJ318" s="5"/>
      <c r="FK318" s="5"/>
      <c r="FL318" s="5"/>
      <c r="FM318" s="5"/>
      <c r="FN318" s="5"/>
      <c r="FO318" s="5"/>
      <c r="FP318" s="5"/>
      <c r="FQ318" s="5"/>
      <c r="FR318" s="5"/>
      <c r="FS318" s="5"/>
      <c r="FT318" s="5"/>
      <c r="FU318" s="5"/>
      <c r="FV318" s="5"/>
      <c r="FW318" s="5"/>
      <c r="FX318" s="5"/>
      <c r="FY318" s="5"/>
      <c r="FZ318" s="5"/>
      <c r="GA318" s="5"/>
      <c r="GB318" s="5"/>
      <c r="GC318" s="5"/>
      <c r="GD318" s="5"/>
      <c r="GE318" s="5"/>
      <c r="GF318" s="5"/>
      <c r="GG318" s="5"/>
      <c r="GH318" s="5"/>
      <c r="GI318" s="5"/>
      <c r="GJ318" s="5"/>
      <c r="GK318" s="5"/>
      <c r="GL318" s="5"/>
      <c r="GM318" s="5"/>
      <c r="GN318" s="5"/>
      <c r="GO318" s="5"/>
      <c r="GP318" s="5"/>
      <c r="GQ318" s="5"/>
      <c r="GR318" s="5"/>
      <c r="GS318" s="5"/>
      <c r="GT318" s="5"/>
      <c r="GU318" s="5"/>
      <c r="GV318" s="5"/>
      <c r="GW318" s="5"/>
      <c r="GX318" s="5"/>
      <c r="GY318" s="5"/>
      <c r="GZ318" s="5"/>
      <c r="HA318" s="5"/>
      <c r="HB318" s="5"/>
      <c r="HC318" s="5"/>
      <c r="HD318" s="5"/>
      <c r="HE318" s="5"/>
      <c r="HF318" s="5"/>
      <c r="HG318" s="5"/>
      <c r="HH318" s="5"/>
      <c r="HI318" s="5"/>
      <c r="HJ318" s="5"/>
      <c r="HK318" s="5"/>
      <c r="HL318" s="5"/>
      <c r="HM318" s="5"/>
      <c r="HN318" s="5"/>
      <c r="HO318" s="5"/>
      <c r="HP318" s="5"/>
    </row>
    <row r="319" spans="1:224" ht="12" customHeight="1" x14ac:dyDescent="0.25">
      <c r="A319" s="6">
        <v>302</v>
      </c>
      <c r="B319" s="21" t="s">
        <v>81</v>
      </c>
      <c r="C319" s="41">
        <v>180</v>
      </c>
      <c r="D319" s="14">
        <v>10.199999999999999</v>
      </c>
      <c r="E319" s="14">
        <v>8.8000000000000007</v>
      </c>
      <c r="F319" s="14">
        <v>44.1</v>
      </c>
      <c r="G319" s="15">
        <v>296</v>
      </c>
      <c r="H319" s="15">
        <v>18</v>
      </c>
      <c r="I319" s="15">
        <v>161</v>
      </c>
      <c r="J319" s="15">
        <v>242</v>
      </c>
      <c r="K319" s="14">
        <v>5.4</v>
      </c>
      <c r="L319" s="14">
        <v>0.25</v>
      </c>
      <c r="M319" s="14">
        <v>0</v>
      </c>
      <c r="N319" s="14">
        <v>0.03</v>
      </c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  <c r="AA319" s="5"/>
      <c r="AB319" s="5"/>
      <c r="AC319" s="5"/>
      <c r="AD319" s="5"/>
      <c r="AE319" s="5"/>
      <c r="AF319" s="5"/>
      <c r="AG319" s="5"/>
      <c r="AH319" s="5"/>
      <c r="AI319" s="5"/>
      <c r="AJ319" s="5"/>
      <c r="AK319" s="5"/>
      <c r="AL319" s="5"/>
      <c r="AM319" s="5"/>
      <c r="AN319" s="5"/>
      <c r="AO319" s="5"/>
      <c r="AP319" s="5"/>
      <c r="AQ319" s="5"/>
      <c r="AR319" s="5"/>
      <c r="AS319" s="5"/>
      <c r="AT319" s="5"/>
      <c r="AU319" s="5"/>
      <c r="AV319" s="5"/>
      <c r="AW319" s="5"/>
      <c r="AX319" s="5"/>
      <c r="AY319" s="5"/>
      <c r="AZ319" s="5"/>
      <c r="BA319" s="5"/>
      <c r="BB319" s="5"/>
      <c r="BC319" s="5"/>
      <c r="BD319" s="5"/>
      <c r="BE319" s="5"/>
      <c r="BF319" s="5"/>
      <c r="BG319" s="5"/>
      <c r="BH319" s="5"/>
      <c r="BI319" s="5"/>
      <c r="BJ319" s="5"/>
      <c r="BK319" s="5"/>
      <c r="BL319" s="5"/>
      <c r="BM319" s="5"/>
      <c r="BN319" s="5"/>
      <c r="BO319" s="5"/>
      <c r="BP319" s="5"/>
      <c r="BQ319" s="5"/>
      <c r="BR319" s="5"/>
      <c r="BS319" s="5"/>
      <c r="BT319" s="5"/>
      <c r="BU319" s="5"/>
      <c r="BV319" s="5"/>
      <c r="BW319" s="5"/>
      <c r="BX319" s="5"/>
      <c r="BY319" s="5"/>
      <c r="BZ319" s="5"/>
      <c r="CA319" s="5"/>
      <c r="CB319" s="5"/>
      <c r="CC319" s="5"/>
      <c r="CD319" s="5"/>
      <c r="CE319" s="5"/>
      <c r="CF319" s="5"/>
      <c r="CG319" s="5"/>
      <c r="CH319" s="5"/>
      <c r="CI319" s="5"/>
      <c r="CJ319" s="5"/>
      <c r="CK319" s="5"/>
      <c r="CL319" s="5"/>
      <c r="CM319" s="5"/>
      <c r="CN319" s="5"/>
      <c r="CO319" s="5"/>
      <c r="CP319" s="5"/>
      <c r="CQ319" s="5"/>
      <c r="CR319" s="5"/>
      <c r="CS319" s="5"/>
      <c r="CT319" s="5"/>
      <c r="CU319" s="5"/>
      <c r="CV319" s="5"/>
      <c r="CW319" s="5"/>
      <c r="CX319" s="5"/>
      <c r="CY319" s="5"/>
      <c r="CZ319" s="5"/>
      <c r="DA319" s="5"/>
      <c r="DB319" s="5"/>
      <c r="DC319" s="5"/>
      <c r="DD319" s="5"/>
      <c r="DE319" s="5"/>
      <c r="DF319" s="5"/>
      <c r="DG319" s="5"/>
      <c r="DH319" s="5"/>
      <c r="DI319" s="5"/>
      <c r="DJ319" s="5"/>
      <c r="DK319" s="5"/>
      <c r="DL319" s="5"/>
      <c r="DM319" s="5"/>
      <c r="DN319" s="5"/>
      <c r="DO319" s="5"/>
      <c r="DP319" s="5"/>
      <c r="DQ319" s="5"/>
      <c r="DR319" s="5"/>
      <c r="DS319" s="5"/>
      <c r="DT319" s="5"/>
      <c r="DU319" s="5"/>
      <c r="DV319" s="5"/>
      <c r="DW319" s="5"/>
      <c r="DX319" s="5"/>
      <c r="DY319" s="5"/>
      <c r="DZ319" s="5"/>
      <c r="EA319" s="5"/>
      <c r="EB319" s="5"/>
      <c r="EC319" s="5"/>
      <c r="ED319" s="5"/>
      <c r="EE319" s="5"/>
      <c r="EF319" s="5"/>
      <c r="EG319" s="5"/>
      <c r="EH319" s="5"/>
      <c r="EI319" s="5"/>
      <c r="EJ319" s="5"/>
      <c r="EK319" s="5"/>
      <c r="EL319" s="5"/>
      <c r="EM319" s="5"/>
      <c r="EN319" s="5"/>
      <c r="EO319" s="5"/>
      <c r="EP319" s="5"/>
      <c r="EQ319" s="5"/>
      <c r="ER319" s="5"/>
      <c r="ES319" s="5"/>
      <c r="ET319" s="5"/>
      <c r="EU319" s="5"/>
      <c r="EV319" s="5"/>
      <c r="EW319" s="5"/>
      <c r="EX319" s="5"/>
      <c r="EY319" s="5"/>
      <c r="EZ319" s="5"/>
      <c r="FA319" s="5"/>
      <c r="FB319" s="5"/>
      <c r="FC319" s="5"/>
      <c r="FD319" s="5"/>
      <c r="FE319" s="5"/>
      <c r="FF319" s="5"/>
      <c r="FG319" s="5"/>
      <c r="FH319" s="5"/>
      <c r="FI319" s="5"/>
      <c r="FJ319" s="5"/>
      <c r="FK319" s="5"/>
      <c r="FL319" s="5"/>
      <c r="FM319" s="5"/>
      <c r="FN319" s="5"/>
      <c r="FO319" s="5"/>
      <c r="FP319" s="5"/>
      <c r="FQ319" s="5"/>
      <c r="FR319" s="5"/>
      <c r="FS319" s="5"/>
      <c r="FT319" s="5"/>
      <c r="FU319" s="5"/>
      <c r="FV319" s="5"/>
      <c r="FW319" s="5"/>
      <c r="FX319" s="5"/>
      <c r="FY319" s="5"/>
      <c r="FZ319" s="5"/>
      <c r="GA319" s="5"/>
      <c r="GB319" s="5"/>
      <c r="GC319" s="5"/>
      <c r="GD319" s="5"/>
      <c r="GE319" s="5"/>
      <c r="GF319" s="5"/>
      <c r="GG319" s="5"/>
      <c r="GH319" s="5"/>
      <c r="GI319" s="5"/>
      <c r="GJ319" s="5"/>
      <c r="GK319" s="5"/>
      <c r="GL319" s="5"/>
      <c r="GM319" s="5"/>
      <c r="GN319" s="5"/>
      <c r="GO319" s="5"/>
      <c r="GP319" s="5"/>
      <c r="GQ319" s="5"/>
      <c r="GR319" s="5"/>
      <c r="GS319" s="5"/>
      <c r="GT319" s="5"/>
      <c r="GU319" s="5"/>
      <c r="GV319" s="5"/>
      <c r="GW319" s="5"/>
      <c r="GX319" s="5"/>
      <c r="GY319" s="5"/>
      <c r="GZ319" s="5"/>
      <c r="HA319" s="5"/>
      <c r="HB319" s="5"/>
      <c r="HC319" s="5"/>
      <c r="HD319" s="5"/>
      <c r="HE319" s="5"/>
      <c r="HF319" s="5"/>
      <c r="HG319" s="5"/>
      <c r="HH319" s="5"/>
      <c r="HI319" s="5"/>
      <c r="HJ319" s="5"/>
      <c r="HK319" s="5"/>
      <c r="HL319" s="5"/>
      <c r="HM319" s="5"/>
      <c r="HN319" s="5"/>
      <c r="HO319" s="5"/>
      <c r="HP319" s="5"/>
    </row>
    <row r="320" spans="1:224" ht="12" customHeight="1" x14ac:dyDescent="0.25">
      <c r="A320" s="20">
        <v>382</v>
      </c>
      <c r="B320" s="21" t="s">
        <v>174</v>
      </c>
      <c r="C320" s="22" t="s">
        <v>23</v>
      </c>
      <c r="D320" s="14">
        <v>3.6</v>
      </c>
      <c r="E320" s="14">
        <v>3</v>
      </c>
      <c r="F320" s="14">
        <v>20.8</v>
      </c>
      <c r="G320" s="15">
        <v>124</v>
      </c>
      <c r="H320" s="15">
        <v>124</v>
      </c>
      <c r="I320" s="15">
        <v>27</v>
      </c>
      <c r="J320" s="15">
        <v>109</v>
      </c>
      <c r="K320" s="14">
        <v>0.8</v>
      </c>
      <c r="L320" s="14">
        <v>0</v>
      </c>
      <c r="M320" s="14">
        <v>1.3</v>
      </c>
      <c r="N320" s="14">
        <v>0</v>
      </c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  <c r="AA320" s="5"/>
      <c r="AB320" s="5"/>
      <c r="AC320" s="5"/>
      <c r="AD320" s="5"/>
      <c r="AE320" s="5"/>
      <c r="AF320" s="5"/>
      <c r="AG320" s="5"/>
      <c r="AH320" s="5"/>
      <c r="AI320" s="5"/>
      <c r="AJ320" s="5"/>
      <c r="AK320" s="5"/>
      <c r="AL320" s="5"/>
      <c r="AM320" s="5"/>
      <c r="AN320" s="5"/>
      <c r="AO320" s="5"/>
      <c r="AP320" s="5"/>
      <c r="AQ320" s="5"/>
      <c r="AR320" s="5"/>
      <c r="AS320" s="5"/>
      <c r="AT320" s="5"/>
      <c r="AU320" s="5"/>
      <c r="AV320" s="5"/>
      <c r="AW320" s="5"/>
      <c r="AX320" s="5"/>
      <c r="AY320" s="5"/>
      <c r="AZ320" s="5"/>
      <c r="BA320" s="5"/>
      <c r="BB320" s="5"/>
      <c r="BC320" s="5"/>
      <c r="BD320" s="5"/>
      <c r="BE320" s="5"/>
      <c r="BF320" s="5"/>
      <c r="BG320" s="5"/>
      <c r="BH320" s="5"/>
      <c r="BI320" s="5"/>
      <c r="BJ320" s="5"/>
      <c r="BK320" s="5"/>
      <c r="BL320" s="5"/>
      <c r="BM320" s="5"/>
      <c r="BN320" s="5"/>
      <c r="BO320" s="5"/>
      <c r="BP320" s="5"/>
      <c r="BQ320" s="5"/>
      <c r="BR320" s="5"/>
      <c r="BS320" s="5"/>
      <c r="BT320" s="5"/>
      <c r="BU320" s="5"/>
      <c r="BV320" s="5"/>
      <c r="BW320" s="5"/>
      <c r="BX320" s="5"/>
      <c r="BY320" s="5"/>
      <c r="BZ320" s="5"/>
      <c r="CA320" s="5"/>
      <c r="CB320" s="5"/>
      <c r="CC320" s="5"/>
      <c r="CD320" s="5"/>
      <c r="CE320" s="5"/>
      <c r="CF320" s="5"/>
      <c r="CG320" s="5"/>
      <c r="CH320" s="5"/>
      <c r="CI320" s="5"/>
      <c r="CJ320" s="5"/>
      <c r="CK320" s="5"/>
      <c r="CL320" s="5"/>
      <c r="CM320" s="5"/>
      <c r="CN320" s="5"/>
      <c r="CO320" s="5"/>
      <c r="CP320" s="5"/>
      <c r="CQ320" s="5"/>
      <c r="CR320" s="5"/>
      <c r="CS320" s="5"/>
      <c r="CT320" s="5"/>
      <c r="CU320" s="5"/>
      <c r="CV320" s="5"/>
      <c r="CW320" s="5"/>
      <c r="CX320" s="5"/>
      <c r="CY320" s="5"/>
      <c r="CZ320" s="5"/>
      <c r="DA320" s="5"/>
      <c r="DB320" s="5"/>
      <c r="DC320" s="5"/>
      <c r="DD320" s="5"/>
      <c r="DE320" s="5"/>
      <c r="DF320" s="5"/>
      <c r="DG320" s="5"/>
      <c r="DH320" s="5"/>
      <c r="DI320" s="5"/>
      <c r="DJ320" s="5"/>
      <c r="DK320" s="5"/>
      <c r="DL320" s="5"/>
      <c r="DM320" s="5"/>
      <c r="DN320" s="5"/>
      <c r="DO320" s="5"/>
      <c r="DP320" s="5"/>
      <c r="DQ320" s="5"/>
      <c r="DR320" s="5"/>
      <c r="DS320" s="5"/>
      <c r="DT320" s="5"/>
      <c r="DU320" s="5"/>
      <c r="DV320" s="5"/>
      <c r="DW320" s="5"/>
      <c r="DX320" s="5"/>
      <c r="DY320" s="5"/>
      <c r="DZ320" s="5"/>
      <c r="EA320" s="5"/>
      <c r="EB320" s="5"/>
      <c r="EC320" s="5"/>
      <c r="ED320" s="5"/>
      <c r="EE320" s="5"/>
      <c r="EF320" s="5"/>
      <c r="EG320" s="5"/>
      <c r="EH320" s="5"/>
      <c r="EI320" s="5"/>
      <c r="EJ320" s="5"/>
      <c r="EK320" s="5"/>
      <c r="EL320" s="5"/>
      <c r="EM320" s="5"/>
      <c r="EN320" s="5"/>
      <c r="EO320" s="5"/>
      <c r="EP320" s="5"/>
      <c r="EQ320" s="5"/>
      <c r="ER320" s="5"/>
      <c r="ES320" s="5"/>
      <c r="ET320" s="5"/>
      <c r="EU320" s="5"/>
      <c r="EV320" s="5"/>
      <c r="EW320" s="5"/>
      <c r="EX320" s="5"/>
      <c r="EY320" s="5"/>
      <c r="EZ320" s="5"/>
      <c r="FA320" s="5"/>
      <c r="FB320" s="5"/>
      <c r="FC320" s="5"/>
      <c r="FD320" s="5"/>
      <c r="FE320" s="5"/>
      <c r="FF320" s="5"/>
      <c r="FG320" s="5"/>
      <c r="FH320" s="5"/>
      <c r="FI320" s="5"/>
      <c r="FJ320" s="5"/>
      <c r="FK320" s="5"/>
      <c r="FL320" s="5"/>
      <c r="FM320" s="5"/>
      <c r="FN320" s="5"/>
      <c r="FO320" s="5"/>
      <c r="FP320" s="5"/>
      <c r="FQ320" s="5"/>
      <c r="FR320" s="5"/>
      <c r="FS320" s="5"/>
      <c r="FT320" s="5"/>
      <c r="FU320" s="5"/>
      <c r="FV320" s="5"/>
      <c r="FW320" s="5"/>
      <c r="FX320" s="5"/>
      <c r="FY320" s="5"/>
      <c r="FZ320" s="5"/>
      <c r="GA320" s="5"/>
      <c r="GB320" s="5"/>
      <c r="GC320" s="5"/>
      <c r="GD320" s="5"/>
      <c r="GE320" s="5"/>
      <c r="GF320" s="5"/>
      <c r="GG320" s="5"/>
      <c r="GH320" s="5"/>
      <c r="GI320" s="5"/>
      <c r="GJ320" s="5"/>
      <c r="GK320" s="5"/>
      <c r="GL320" s="5"/>
      <c r="GM320" s="5"/>
      <c r="GN320" s="5"/>
      <c r="GO320" s="5"/>
      <c r="GP320" s="5"/>
      <c r="GQ320" s="5"/>
      <c r="GR320" s="5"/>
      <c r="GS320" s="5"/>
      <c r="GT320" s="5"/>
      <c r="GU320" s="5"/>
      <c r="GV320" s="5"/>
      <c r="GW320" s="5"/>
      <c r="GX320" s="5"/>
      <c r="GY320" s="5"/>
      <c r="GZ320" s="5"/>
      <c r="HA320" s="5"/>
      <c r="HB320" s="5"/>
      <c r="HC320" s="5"/>
      <c r="HD320" s="5"/>
      <c r="HE320" s="5"/>
      <c r="HF320" s="5"/>
      <c r="HG320" s="5"/>
      <c r="HH320" s="5"/>
      <c r="HI320" s="5"/>
      <c r="HJ320" s="5"/>
      <c r="HK320" s="5"/>
      <c r="HL320" s="5"/>
      <c r="HM320" s="5"/>
      <c r="HN320" s="5"/>
      <c r="HO320" s="5"/>
      <c r="HP320" s="5"/>
    </row>
    <row r="321" spans="1:224" ht="12" customHeight="1" x14ac:dyDescent="0.25">
      <c r="A321" s="6"/>
      <c r="B321" s="25" t="s">
        <v>27</v>
      </c>
      <c r="C321" s="19" t="s">
        <v>102</v>
      </c>
      <c r="D321" s="14">
        <v>3.6</v>
      </c>
      <c r="E321" s="14">
        <v>0.9</v>
      </c>
      <c r="F321" s="14">
        <v>25.74</v>
      </c>
      <c r="G321" s="15">
        <v>126</v>
      </c>
      <c r="H321" s="15">
        <v>18</v>
      </c>
      <c r="I321" s="15">
        <v>0</v>
      </c>
      <c r="J321" s="15">
        <v>0</v>
      </c>
      <c r="K321" s="14">
        <v>0.9</v>
      </c>
      <c r="L321" s="14">
        <v>0.14400000000000002</v>
      </c>
      <c r="M321" s="14">
        <v>0</v>
      </c>
      <c r="N321" s="14">
        <v>0</v>
      </c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  <c r="AA321" s="5"/>
      <c r="AB321" s="5"/>
      <c r="AC321" s="5"/>
      <c r="AD321" s="5"/>
      <c r="AE321" s="5"/>
      <c r="AF321" s="5"/>
      <c r="AG321" s="5"/>
      <c r="AH321" s="5"/>
      <c r="AI321" s="5"/>
      <c r="AJ321" s="5"/>
      <c r="AK321" s="5"/>
      <c r="AL321" s="5"/>
      <c r="AM321" s="5"/>
      <c r="AN321" s="5"/>
      <c r="AO321" s="5"/>
      <c r="AP321" s="5"/>
      <c r="AQ321" s="5"/>
      <c r="AR321" s="5"/>
      <c r="AS321" s="5"/>
      <c r="AT321" s="5"/>
      <c r="AU321" s="5"/>
      <c r="AV321" s="5"/>
      <c r="AW321" s="5"/>
      <c r="AX321" s="5"/>
      <c r="AY321" s="5"/>
      <c r="AZ321" s="5"/>
      <c r="BA321" s="5"/>
      <c r="BB321" s="5"/>
      <c r="BC321" s="5"/>
      <c r="BD321" s="5"/>
      <c r="BE321" s="5"/>
      <c r="BF321" s="5"/>
      <c r="BG321" s="5"/>
      <c r="BH321" s="5"/>
      <c r="BI321" s="5"/>
      <c r="BJ321" s="5"/>
      <c r="BK321" s="5"/>
      <c r="BL321" s="5"/>
      <c r="BM321" s="5"/>
      <c r="BN321" s="5"/>
      <c r="BO321" s="5"/>
      <c r="BP321" s="5"/>
      <c r="BQ321" s="5"/>
      <c r="BR321" s="5"/>
      <c r="BS321" s="5"/>
      <c r="BT321" s="5"/>
      <c r="BU321" s="5"/>
      <c r="BV321" s="5"/>
      <c r="BW321" s="5"/>
      <c r="BX321" s="5"/>
      <c r="BY321" s="5"/>
      <c r="BZ321" s="5"/>
      <c r="CA321" s="5"/>
      <c r="CB321" s="5"/>
      <c r="CC321" s="5"/>
      <c r="CD321" s="5"/>
      <c r="CE321" s="5"/>
      <c r="CF321" s="5"/>
      <c r="CG321" s="5"/>
      <c r="CH321" s="5"/>
      <c r="CI321" s="5"/>
      <c r="CJ321" s="5"/>
      <c r="CK321" s="5"/>
      <c r="CL321" s="5"/>
      <c r="CM321" s="5"/>
      <c r="CN321" s="5"/>
      <c r="CO321" s="5"/>
      <c r="CP321" s="5"/>
      <c r="CQ321" s="5"/>
      <c r="CR321" s="5"/>
      <c r="CS321" s="5"/>
      <c r="CT321" s="5"/>
      <c r="CU321" s="5"/>
      <c r="CV321" s="5"/>
      <c r="CW321" s="5"/>
      <c r="CX321" s="5"/>
      <c r="CY321" s="5"/>
      <c r="CZ321" s="5"/>
      <c r="DA321" s="5"/>
      <c r="DB321" s="5"/>
      <c r="DC321" s="5"/>
      <c r="DD321" s="5"/>
      <c r="DE321" s="5"/>
      <c r="DF321" s="5"/>
      <c r="DG321" s="5"/>
      <c r="DH321" s="5"/>
      <c r="DI321" s="5"/>
      <c r="DJ321" s="5"/>
      <c r="DK321" s="5"/>
      <c r="DL321" s="5"/>
      <c r="DM321" s="5"/>
      <c r="DN321" s="5"/>
      <c r="DO321" s="5"/>
      <c r="DP321" s="5"/>
      <c r="DQ321" s="5"/>
      <c r="DR321" s="5"/>
      <c r="DS321" s="5"/>
      <c r="DT321" s="5"/>
      <c r="DU321" s="5"/>
      <c r="DV321" s="5"/>
      <c r="DW321" s="5"/>
      <c r="DX321" s="5"/>
      <c r="DY321" s="5"/>
      <c r="DZ321" s="5"/>
      <c r="EA321" s="5"/>
      <c r="EB321" s="5"/>
      <c r="EC321" s="5"/>
      <c r="ED321" s="5"/>
      <c r="EE321" s="5"/>
      <c r="EF321" s="5"/>
      <c r="EG321" s="5"/>
      <c r="EH321" s="5"/>
      <c r="EI321" s="5"/>
      <c r="EJ321" s="5"/>
      <c r="EK321" s="5"/>
      <c r="EL321" s="5"/>
      <c r="EM321" s="5"/>
      <c r="EN321" s="5"/>
      <c r="EO321" s="5"/>
      <c r="EP321" s="5"/>
      <c r="EQ321" s="5"/>
      <c r="ER321" s="5"/>
      <c r="ES321" s="5"/>
      <c r="ET321" s="5"/>
      <c r="EU321" s="5"/>
      <c r="EV321" s="5"/>
      <c r="EW321" s="5"/>
      <c r="EX321" s="5"/>
      <c r="EY321" s="5"/>
      <c r="EZ321" s="5"/>
      <c r="FA321" s="5"/>
      <c r="FB321" s="5"/>
      <c r="FC321" s="5"/>
      <c r="FD321" s="5"/>
      <c r="FE321" s="5"/>
      <c r="FF321" s="5"/>
      <c r="FG321" s="5"/>
      <c r="FH321" s="5"/>
      <c r="FI321" s="5"/>
      <c r="FJ321" s="5"/>
      <c r="FK321" s="5"/>
      <c r="FL321" s="5"/>
      <c r="FM321" s="5"/>
      <c r="FN321" s="5"/>
      <c r="FO321" s="5"/>
      <c r="FP321" s="5"/>
      <c r="FQ321" s="5"/>
      <c r="FR321" s="5"/>
      <c r="FS321" s="5"/>
      <c r="FT321" s="5"/>
      <c r="FU321" s="5"/>
      <c r="FV321" s="5"/>
      <c r="FW321" s="5"/>
      <c r="FX321" s="5"/>
      <c r="FY321" s="5"/>
      <c r="FZ321" s="5"/>
      <c r="GA321" s="5"/>
      <c r="GB321" s="5"/>
      <c r="GC321" s="5"/>
      <c r="GD321" s="5"/>
      <c r="GE321" s="5"/>
      <c r="GF321" s="5"/>
      <c r="GG321" s="5"/>
      <c r="GH321" s="5"/>
      <c r="GI321" s="5"/>
      <c r="GJ321" s="5"/>
      <c r="GK321" s="5"/>
      <c r="GL321" s="5"/>
      <c r="GM321" s="5"/>
      <c r="GN321" s="5"/>
      <c r="GO321" s="5"/>
      <c r="GP321" s="5"/>
      <c r="GQ321" s="5"/>
      <c r="GR321" s="5"/>
      <c r="GS321" s="5"/>
      <c r="GT321" s="5"/>
      <c r="GU321" s="5"/>
      <c r="GV321" s="5"/>
      <c r="GW321" s="5"/>
      <c r="GX321" s="5"/>
      <c r="GY321" s="5"/>
      <c r="GZ321" s="5"/>
      <c r="HA321" s="5"/>
      <c r="HB321" s="5"/>
      <c r="HC321" s="5"/>
      <c r="HD321" s="5"/>
      <c r="HE321" s="5"/>
      <c r="HF321" s="5"/>
      <c r="HG321" s="5"/>
      <c r="HH321" s="5"/>
      <c r="HI321" s="5"/>
      <c r="HJ321" s="5"/>
      <c r="HK321" s="5"/>
      <c r="HL321" s="5"/>
      <c r="HM321" s="5"/>
      <c r="HN321" s="5"/>
      <c r="HO321" s="5"/>
      <c r="HP321" s="5"/>
    </row>
    <row r="322" spans="1:224" ht="12" customHeight="1" x14ac:dyDescent="0.25">
      <c r="A322" s="6"/>
      <c r="B322" s="35" t="s">
        <v>29</v>
      </c>
      <c r="C322" s="27"/>
      <c r="D322" s="28">
        <f>SUM(D318:D321)</f>
        <v>31.200000000000003</v>
      </c>
      <c r="E322" s="28">
        <f t="shared" ref="E322:N322" si="56">SUM(E318:E321)</f>
        <v>29.3</v>
      </c>
      <c r="F322" s="28">
        <f t="shared" si="56"/>
        <v>105.64</v>
      </c>
      <c r="G322" s="29">
        <f t="shared" si="56"/>
        <v>810</v>
      </c>
      <c r="H322" s="29">
        <f t="shared" si="56"/>
        <v>191</v>
      </c>
      <c r="I322" s="29">
        <f t="shared" si="56"/>
        <v>201</v>
      </c>
      <c r="J322" s="29">
        <f t="shared" si="56"/>
        <v>423</v>
      </c>
      <c r="K322" s="28">
        <f t="shared" si="56"/>
        <v>7.2</v>
      </c>
      <c r="L322" s="28">
        <f t="shared" si="56"/>
        <v>0.56400000000000006</v>
      </c>
      <c r="M322" s="28">
        <f t="shared" si="56"/>
        <v>1.56</v>
      </c>
      <c r="N322" s="28">
        <f t="shared" si="56"/>
        <v>7.0000000000000007E-2</v>
      </c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  <c r="AA322" s="5"/>
      <c r="AB322" s="5"/>
      <c r="AC322" s="5"/>
      <c r="AD322" s="5"/>
      <c r="AE322" s="5"/>
      <c r="AF322" s="5"/>
      <c r="AG322" s="5"/>
      <c r="AH322" s="5"/>
      <c r="AI322" s="5"/>
      <c r="AJ322" s="5"/>
      <c r="AK322" s="5"/>
      <c r="AL322" s="5"/>
      <c r="AM322" s="5"/>
      <c r="AN322" s="5"/>
      <c r="AO322" s="5"/>
      <c r="AP322" s="5"/>
      <c r="AQ322" s="5"/>
      <c r="AR322" s="5"/>
      <c r="AS322" s="5"/>
      <c r="AT322" s="5"/>
      <c r="AU322" s="5"/>
      <c r="AV322" s="5"/>
      <c r="AW322" s="5"/>
      <c r="AX322" s="5"/>
      <c r="AY322" s="5"/>
      <c r="AZ322" s="5"/>
      <c r="BA322" s="5"/>
      <c r="BB322" s="5"/>
      <c r="BC322" s="5"/>
      <c r="BD322" s="5"/>
      <c r="BE322" s="5"/>
      <c r="BF322" s="5"/>
      <c r="BG322" s="5"/>
      <c r="BH322" s="5"/>
      <c r="BI322" s="5"/>
      <c r="BJ322" s="5"/>
      <c r="BK322" s="5"/>
      <c r="BL322" s="5"/>
      <c r="BM322" s="5"/>
      <c r="BN322" s="5"/>
      <c r="BO322" s="5"/>
      <c r="BP322" s="5"/>
      <c r="BQ322" s="5"/>
      <c r="BR322" s="5"/>
      <c r="BS322" s="5"/>
      <c r="BT322" s="5"/>
      <c r="BU322" s="5"/>
      <c r="BV322" s="5"/>
      <c r="BW322" s="5"/>
      <c r="BX322" s="5"/>
      <c r="BY322" s="5"/>
      <c r="BZ322" s="5"/>
      <c r="CA322" s="5"/>
      <c r="CB322" s="5"/>
      <c r="CC322" s="5"/>
      <c r="CD322" s="5"/>
      <c r="CE322" s="5"/>
      <c r="CF322" s="5"/>
      <c r="CG322" s="5"/>
      <c r="CH322" s="5"/>
      <c r="CI322" s="5"/>
      <c r="CJ322" s="5"/>
      <c r="CK322" s="5"/>
      <c r="CL322" s="5"/>
      <c r="CM322" s="5"/>
      <c r="CN322" s="5"/>
      <c r="CO322" s="5"/>
      <c r="CP322" s="5"/>
      <c r="CQ322" s="5"/>
      <c r="CR322" s="5"/>
      <c r="CS322" s="5"/>
      <c r="CT322" s="5"/>
      <c r="CU322" s="5"/>
      <c r="CV322" s="5"/>
      <c r="CW322" s="5"/>
      <c r="CX322" s="5"/>
      <c r="CY322" s="5"/>
      <c r="CZ322" s="5"/>
      <c r="DA322" s="5"/>
      <c r="DB322" s="5"/>
      <c r="DC322" s="5"/>
      <c r="DD322" s="5"/>
      <c r="DE322" s="5"/>
      <c r="DF322" s="5"/>
      <c r="DG322" s="5"/>
      <c r="DH322" s="5"/>
      <c r="DI322" s="5"/>
      <c r="DJ322" s="5"/>
      <c r="DK322" s="5"/>
      <c r="DL322" s="5"/>
      <c r="DM322" s="5"/>
      <c r="DN322" s="5"/>
      <c r="DO322" s="5"/>
      <c r="DP322" s="5"/>
      <c r="DQ322" s="5"/>
      <c r="DR322" s="5"/>
      <c r="DS322" s="5"/>
      <c r="DT322" s="5"/>
      <c r="DU322" s="5"/>
      <c r="DV322" s="5"/>
      <c r="DW322" s="5"/>
      <c r="DX322" s="5"/>
      <c r="DY322" s="5"/>
      <c r="DZ322" s="5"/>
      <c r="EA322" s="5"/>
      <c r="EB322" s="5"/>
      <c r="EC322" s="5"/>
      <c r="ED322" s="5"/>
      <c r="EE322" s="5"/>
      <c r="EF322" s="5"/>
      <c r="EG322" s="5"/>
      <c r="EH322" s="5"/>
      <c r="EI322" s="5"/>
      <c r="EJ322" s="5"/>
      <c r="EK322" s="5"/>
      <c r="EL322" s="5"/>
      <c r="EM322" s="5"/>
      <c r="EN322" s="5"/>
      <c r="EO322" s="5"/>
      <c r="EP322" s="5"/>
      <c r="EQ322" s="5"/>
      <c r="ER322" s="5"/>
      <c r="ES322" s="5"/>
      <c r="ET322" s="5"/>
      <c r="EU322" s="5"/>
      <c r="EV322" s="5"/>
      <c r="EW322" s="5"/>
      <c r="EX322" s="5"/>
      <c r="EY322" s="5"/>
      <c r="EZ322" s="5"/>
      <c r="FA322" s="5"/>
      <c r="FB322" s="5"/>
      <c r="FC322" s="5"/>
      <c r="FD322" s="5"/>
      <c r="FE322" s="5"/>
      <c r="FF322" s="5"/>
      <c r="FG322" s="5"/>
      <c r="FH322" s="5"/>
      <c r="FI322" s="5"/>
      <c r="FJ322" s="5"/>
      <c r="FK322" s="5"/>
      <c r="FL322" s="5"/>
      <c r="FM322" s="5"/>
      <c r="FN322" s="5"/>
      <c r="FO322" s="5"/>
      <c r="FP322" s="5"/>
      <c r="FQ322" s="5"/>
      <c r="FR322" s="5"/>
      <c r="FS322" s="5"/>
      <c r="FT322" s="5"/>
      <c r="FU322" s="5"/>
      <c r="FV322" s="5"/>
      <c r="FW322" s="5"/>
      <c r="FX322" s="5"/>
      <c r="FY322" s="5"/>
      <c r="FZ322" s="5"/>
      <c r="GA322" s="5"/>
      <c r="GB322" s="5"/>
      <c r="GC322" s="5"/>
      <c r="GD322" s="5"/>
      <c r="GE322" s="5"/>
      <c r="GF322" s="5"/>
      <c r="GG322" s="5"/>
      <c r="GH322" s="5"/>
      <c r="GI322" s="5"/>
      <c r="GJ322" s="5"/>
      <c r="GK322" s="5"/>
      <c r="GL322" s="5"/>
      <c r="GM322" s="5"/>
      <c r="GN322" s="5"/>
      <c r="GO322" s="5"/>
      <c r="GP322" s="5"/>
      <c r="GQ322" s="5"/>
      <c r="GR322" s="5"/>
      <c r="GS322" s="5"/>
      <c r="GT322" s="5"/>
      <c r="GU322" s="5"/>
      <c r="GV322" s="5"/>
      <c r="GW322" s="5"/>
      <c r="GX322" s="5"/>
      <c r="GY322" s="5"/>
      <c r="GZ322" s="5"/>
      <c r="HA322" s="5"/>
      <c r="HB322" s="5"/>
      <c r="HC322" s="5"/>
      <c r="HD322" s="5"/>
      <c r="HE322" s="5"/>
      <c r="HF322" s="5"/>
      <c r="HG322" s="5"/>
      <c r="HH322" s="5"/>
      <c r="HI322" s="5"/>
      <c r="HJ322" s="5"/>
      <c r="HK322" s="5"/>
      <c r="HL322" s="5"/>
      <c r="HM322" s="5"/>
      <c r="HN322" s="5"/>
      <c r="HO322" s="5"/>
      <c r="HP322" s="5"/>
    </row>
    <row r="323" spans="1:224" ht="12" customHeight="1" x14ac:dyDescent="0.25">
      <c r="A323" s="6"/>
      <c r="B323" s="18" t="s">
        <v>49</v>
      </c>
      <c r="C323" s="19"/>
      <c r="D323" s="14"/>
      <c r="E323" s="14"/>
      <c r="F323" s="14"/>
      <c r="G323" s="15"/>
      <c r="H323" s="15"/>
      <c r="I323" s="15"/>
      <c r="J323" s="15"/>
      <c r="K323" s="14"/>
      <c r="L323" s="14"/>
      <c r="M323" s="14"/>
      <c r="N323" s="14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  <c r="AA323" s="5"/>
      <c r="AB323" s="5"/>
      <c r="AC323" s="5"/>
      <c r="AD323" s="5"/>
      <c r="AE323" s="5"/>
      <c r="AF323" s="5"/>
      <c r="AG323" s="5"/>
      <c r="AH323" s="5"/>
      <c r="AI323" s="5"/>
      <c r="AJ323" s="5"/>
      <c r="AK323" s="5"/>
      <c r="AL323" s="5"/>
      <c r="AM323" s="5"/>
      <c r="AN323" s="5"/>
      <c r="AO323" s="5"/>
      <c r="AP323" s="5"/>
      <c r="AQ323" s="5"/>
      <c r="AR323" s="5"/>
      <c r="AS323" s="5"/>
      <c r="AT323" s="5"/>
      <c r="AU323" s="5"/>
      <c r="AV323" s="5"/>
      <c r="AW323" s="5"/>
      <c r="AX323" s="5"/>
      <c r="AY323" s="5"/>
      <c r="AZ323" s="5"/>
      <c r="BA323" s="5"/>
      <c r="BB323" s="5"/>
      <c r="BC323" s="5"/>
      <c r="BD323" s="5"/>
      <c r="BE323" s="5"/>
      <c r="BF323" s="5"/>
      <c r="BG323" s="5"/>
      <c r="BH323" s="5"/>
      <c r="BI323" s="5"/>
      <c r="BJ323" s="5"/>
      <c r="BK323" s="5"/>
      <c r="BL323" s="5"/>
      <c r="BM323" s="5"/>
      <c r="BN323" s="5"/>
      <c r="BO323" s="5"/>
      <c r="BP323" s="5"/>
      <c r="BQ323" s="5"/>
      <c r="BR323" s="5"/>
      <c r="BS323" s="5"/>
      <c r="BT323" s="5"/>
      <c r="BU323" s="5"/>
      <c r="BV323" s="5"/>
      <c r="BW323" s="5"/>
      <c r="BX323" s="5"/>
      <c r="BY323" s="5"/>
      <c r="BZ323" s="5"/>
      <c r="CA323" s="5"/>
      <c r="CB323" s="5"/>
      <c r="CC323" s="5"/>
      <c r="CD323" s="5"/>
      <c r="CE323" s="5"/>
      <c r="CF323" s="5"/>
      <c r="CG323" s="5"/>
      <c r="CH323" s="5"/>
      <c r="CI323" s="5"/>
      <c r="CJ323" s="5"/>
      <c r="CK323" s="5"/>
      <c r="CL323" s="5"/>
      <c r="CM323" s="5"/>
      <c r="CN323" s="5"/>
      <c r="CO323" s="5"/>
      <c r="CP323" s="5"/>
      <c r="CQ323" s="5"/>
      <c r="CR323" s="5"/>
      <c r="CS323" s="5"/>
      <c r="CT323" s="5"/>
      <c r="CU323" s="5"/>
      <c r="CV323" s="5"/>
      <c r="CW323" s="5"/>
      <c r="CX323" s="5"/>
      <c r="CY323" s="5"/>
      <c r="CZ323" s="5"/>
      <c r="DA323" s="5"/>
      <c r="DB323" s="5"/>
      <c r="DC323" s="5"/>
      <c r="DD323" s="5"/>
      <c r="DE323" s="5"/>
      <c r="DF323" s="5"/>
      <c r="DG323" s="5"/>
      <c r="DH323" s="5"/>
      <c r="DI323" s="5"/>
      <c r="DJ323" s="5"/>
      <c r="DK323" s="5"/>
      <c r="DL323" s="5"/>
      <c r="DM323" s="5"/>
      <c r="DN323" s="5"/>
      <c r="DO323" s="5"/>
      <c r="DP323" s="5"/>
      <c r="DQ323" s="5"/>
      <c r="DR323" s="5"/>
      <c r="DS323" s="5"/>
      <c r="DT323" s="5"/>
      <c r="DU323" s="5"/>
      <c r="DV323" s="5"/>
      <c r="DW323" s="5"/>
      <c r="DX323" s="5"/>
      <c r="DY323" s="5"/>
      <c r="DZ323" s="5"/>
      <c r="EA323" s="5"/>
      <c r="EB323" s="5"/>
      <c r="EC323" s="5"/>
      <c r="ED323" s="5"/>
      <c r="EE323" s="5"/>
      <c r="EF323" s="5"/>
      <c r="EG323" s="5"/>
      <c r="EH323" s="5"/>
      <c r="EI323" s="5"/>
      <c r="EJ323" s="5"/>
      <c r="EK323" s="5"/>
      <c r="EL323" s="5"/>
      <c r="EM323" s="5"/>
      <c r="EN323" s="5"/>
      <c r="EO323" s="5"/>
      <c r="EP323" s="5"/>
      <c r="EQ323" s="5"/>
      <c r="ER323" s="5"/>
      <c r="ES323" s="5"/>
      <c r="ET323" s="5"/>
      <c r="EU323" s="5"/>
      <c r="EV323" s="5"/>
      <c r="EW323" s="5"/>
      <c r="EX323" s="5"/>
      <c r="EY323" s="5"/>
      <c r="EZ323" s="5"/>
      <c r="FA323" s="5"/>
      <c r="FB323" s="5"/>
      <c r="FC323" s="5"/>
      <c r="FD323" s="5"/>
      <c r="FE323" s="5"/>
      <c r="FF323" s="5"/>
      <c r="FG323" s="5"/>
      <c r="FH323" s="5"/>
      <c r="FI323" s="5"/>
      <c r="FJ323" s="5"/>
      <c r="FK323" s="5"/>
      <c r="FL323" s="5"/>
      <c r="FM323" s="5"/>
      <c r="FN323" s="5"/>
      <c r="FO323" s="5"/>
      <c r="FP323" s="5"/>
      <c r="FQ323" s="5"/>
      <c r="FR323" s="5"/>
      <c r="FS323" s="5"/>
      <c r="FT323" s="5"/>
      <c r="FU323" s="5"/>
      <c r="FV323" s="5"/>
      <c r="FW323" s="5"/>
      <c r="FX323" s="5"/>
      <c r="FY323" s="5"/>
      <c r="FZ323" s="5"/>
      <c r="GA323" s="5"/>
      <c r="GB323" s="5"/>
      <c r="GC323" s="5"/>
      <c r="GD323" s="5"/>
      <c r="GE323" s="5"/>
      <c r="GF323" s="5"/>
      <c r="GG323" s="5"/>
      <c r="GH323" s="5"/>
      <c r="GI323" s="5"/>
      <c r="GJ323" s="5"/>
      <c r="GK323" s="5"/>
      <c r="GL323" s="5"/>
      <c r="GM323" s="5"/>
      <c r="GN323" s="5"/>
      <c r="GO323" s="5"/>
      <c r="GP323" s="5"/>
      <c r="GQ323" s="5"/>
      <c r="GR323" s="5"/>
      <c r="GS323" s="5"/>
      <c r="GT323" s="5"/>
      <c r="GU323" s="5"/>
      <c r="GV323" s="5"/>
      <c r="GW323" s="5"/>
      <c r="GX323" s="5"/>
      <c r="GY323" s="5"/>
      <c r="GZ323" s="5"/>
      <c r="HA323" s="5"/>
      <c r="HB323" s="5"/>
      <c r="HC323" s="5"/>
      <c r="HD323" s="5"/>
      <c r="HE323" s="5"/>
      <c r="HF323" s="5"/>
      <c r="HG323" s="5"/>
      <c r="HH323" s="5"/>
      <c r="HI323" s="5"/>
      <c r="HJ323" s="5"/>
      <c r="HK323" s="5"/>
      <c r="HL323" s="5"/>
      <c r="HM323" s="5"/>
      <c r="HN323" s="5"/>
      <c r="HO323" s="5"/>
      <c r="HP323" s="5"/>
    </row>
    <row r="324" spans="1:224" ht="12" customHeight="1" x14ac:dyDescent="0.25">
      <c r="A324" s="6">
        <v>103</v>
      </c>
      <c r="B324" s="30" t="s">
        <v>175</v>
      </c>
      <c r="C324" s="22" t="s">
        <v>176</v>
      </c>
      <c r="D324" s="14">
        <v>7</v>
      </c>
      <c r="E324" s="14">
        <v>5.5</v>
      </c>
      <c r="F324" s="14">
        <v>21</v>
      </c>
      <c r="G324" s="15">
        <v>162</v>
      </c>
      <c r="H324" s="15">
        <v>17</v>
      </c>
      <c r="I324" s="15">
        <v>25</v>
      </c>
      <c r="J324" s="15">
        <v>87</v>
      </c>
      <c r="K324" s="14">
        <v>1.2</v>
      </c>
      <c r="L324" s="14">
        <v>0.3</v>
      </c>
      <c r="M324" s="14">
        <v>8.6</v>
      </c>
      <c r="N324" s="14">
        <v>4.0000000000000001E-3</v>
      </c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  <c r="AA324" s="5"/>
      <c r="AB324" s="5"/>
      <c r="AC324" s="5"/>
      <c r="AD324" s="5"/>
      <c r="AE324" s="5"/>
      <c r="AF324" s="5"/>
      <c r="AG324" s="5"/>
      <c r="AH324" s="5"/>
      <c r="AI324" s="5"/>
      <c r="AJ324" s="5"/>
      <c r="AK324" s="5"/>
      <c r="AL324" s="5"/>
      <c r="AM324" s="5"/>
      <c r="AN324" s="5"/>
      <c r="AO324" s="5"/>
      <c r="AP324" s="5"/>
      <c r="AQ324" s="5"/>
      <c r="AR324" s="5"/>
      <c r="AS324" s="5"/>
      <c r="AT324" s="5"/>
      <c r="AU324" s="5"/>
      <c r="AV324" s="5"/>
      <c r="AW324" s="5"/>
      <c r="AX324" s="5"/>
      <c r="AY324" s="5"/>
      <c r="AZ324" s="5"/>
      <c r="BA324" s="5"/>
      <c r="BB324" s="5"/>
      <c r="BC324" s="5"/>
      <c r="BD324" s="5"/>
      <c r="BE324" s="5"/>
      <c r="BF324" s="5"/>
      <c r="BG324" s="5"/>
      <c r="BH324" s="5"/>
      <c r="BI324" s="5"/>
      <c r="BJ324" s="5"/>
      <c r="BK324" s="5"/>
      <c r="BL324" s="5"/>
      <c r="BM324" s="5"/>
      <c r="BN324" s="5"/>
      <c r="BO324" s="5"/>
      <c r="BP324" s="5"/>
      <c r="BQ324" s="5"/>
      <c r="BR324" s="5"/>
      <c r="BS324" s="5"/>
      <c r="BT324" s="5"/>
      <c r="BU324" s="5"/>
      <c r="BV324" s="5"/>
      <c r="BW324" s="5"/>
      <c r="BX324" s="5"/>
      <c r="BY324" s="5"/>
      <c r="BZ324" s="5"/>
      <c r="CA324" s="5"/>
      <c r="CB324" s="5"/>
      <c r="CC324" s="5"/>
      <c r="CD324" s="5"/>
      <c r="CE324" s="5"/>
      <c r="CF324" s="5"/>
      <c r="CG324" s="5"/>
      <c r="CH324" s="5"/>
      <c r="CI324" s="5"/>
      <c r="CJ324" s="5"/>
      <c r="CK324" s="5"/>
      <c r="CL324" s="5"/>
      <c r="CM324" s="5"/>
      <c r="CN324" s="5"/>
      <c r="CO324" s="5"/>
      <c r="CP324" s="5"/>
      <c r="CQ324" s="5"/>
      <c r="CR324" s="5"/>
      <c r="CS324" s="5"/>
      <c r="CT324" s="5"/>
      <c r="CU324" s="5"/>
      <c r="CV324" s="5"/>
      <c r="CW324" s="5"/>
      <c r="CX324" s="5"/>
      <c r="CY324" s="5"/>
      <c r="CZ324" s="5"/>
      <c r="DA324" s="5"/>
      <c r="DB324" s="5"/>
      <c r="DC324" s="5"/>
      <c r="DD324" s="5"/>
      <c r="DE324" s="5"/>
      <c r="DF324" s="5"/>
      <c r="DG324" s="5"/>
      <c r="DH324" s="5"/>
      <c r="DI324" s="5"/>
      <c r="DJ324" s="5"/>
      <c r="DK324" s="5"/>
      <c r="DL324" s="5"/>
      <c r="DM324" s="5"/>
      <c r="DN324" s="5"/>
      <c r="DO324" s="5"/>
      <c r="DP324" s="5"/>
      <c r="DQ324" s="5"/>
      <c r="DR324" s="5"/>
      <c r="DS324" s="5"/>
      <c r="DT324" s="5"/>
      <c r="DU324" s="5"/>
      <c r="DV324" s="5"/>
      <c r="DW324" s="5"/>
      <c r="DX324" s="5"/>
      <c r="DY324" s="5"/>
      <c r="DZ324" s="5"/>
      <c r="EA324" s="5"/>
      <c r="EB324" s="5"/>
      <c r="EC324" s="5"/>
      <c r="ED324" s="5"/>
      <c r="EE324" s="5"/>
      <c r="EF324" s="5"/>
      <c r="EG324" s="5"/>
      <c r="EH324" s="5"/>
      <c r="EI324" s="5"/>
      <c r="EJ324" s="5"/>
      <c r="EK324" s="5"/>
      <c r="EL324" s="5"/>
      <c r="EM324" s="5"/>
      <c r="EN324" s="5"/>
      <c r="EO324" s="5"/>
      <c r="EP324" s="5"/>
      <c r="EQ324" s="5"/>
      <c r="ER324" s="5"/>
      <c r="ES324" s="5"/>
      <c r="ET324" s="5"/>
      <c r="EU324" s="5"/>
      <c r="EV324" s="5"/>
      <c r="EW324" s="5"/>
      <c r="EX324" s="5"/>
      <c r="EY324" s="5"/>
      <c r="EZ324" s="5"/>
      <c r="FA324" s="5"/>
      <c r="FB324" s="5"/>
      <c r="FC324" s="5"/>
      <c r="FD324" s="5"/>
      <c r="FE324" s="5"/>
      <c r="FF324" s="5"/>
      <c r="FG324" s="5"/>
      <c r="FH324" s="5"/>
      <c r="FI324" s="5"/>
      <c r="FJ324" s="5"/>
      <c r="FK324" s="5"/>
      <c r="FL324" s="5"/>
      <c r="FM324" s="5"/>
      <c r="FN324" s="5"/>
      <c r="FO324" s="5"/>
      <c r="FP324" s="5"/>
      <c r="FQ324" s="5"/>
      <c r="FR324" s="5"/>
      <c r="FS324" s="5"/>
      <c r="FT324" s="5"/>
      <c r="FU324" s="5"/>
      <c r="FV324" s="5"/>
      <c r="FW324" s="5"/>
      <c r="FX324" s="5"/>
      <c r="FY324" s="5"/>
      <c r="FZ324" s="5"/>
      <c r="GA324" s="5"/>
      <c r="GB324" s="5"/>
      <c r="GC324" s="5"/>
      <c r="GD324" s="5"/>
      <c r="GE324" s="5"/>
      <c r="GF324" s="5"/>
      <c r="GG324" s="5"/>
      <c r="GH324" s="5"/>
      <c r="GI324" s="5"/>
      <c r="GJ324" s="5"/>
      <c r="GK324" s="5"/>
      <c r="GL324" s="5"/>
      <c r="GM324" s="5"/>
      <c r="GN324" s="5"/>
      <c r="GO324" s="5"/>
      <c r="GP324" s="5"/>
      <c r="GQ324" s="5"/>
      <c r="GR324" s="5"/>
      <c r="GS324" s="5"/>
      <c r="GT324" s="5"/>
      <c r="GU324" s="5"/>
      <c r="GV324" s="5"/>
      <c r="GW324" s="5"/>
      <c r="GX324" s="5"/>
      <c r="GY324" s="5"/>
      <c r="GZ324" s="5"/>
      <c r="HA324" s="5"/>
      <c r="HB324" s="5"/>
      <c r="HC324" s="5"/>
      <c r="HD324" s="5"/>
      <c r="HE324" s="5"/>
      <c r="HF324" s="5"/>
      <c r="HG324" s="5"/>
      <c r="HH324" s="5"/>
      <c r="HI324" s="5"/>
      <c r="HJ324" s="5"/>
      <c r="HK324" s="5"/>
      <c r="HL324" s="5"/>
      <c r="HM324" s="5"/>
      <c r="HN324" s="5"/>
      <c r="HO324" s="5"/>
      <c r="HP324" s="5"/>
    </row>
    <row r="325" spans="1:224" ht="12" customHeight="1" x14ac:dyDescent="0.25">
      <c r="A325" s="20" t="s">
        <v>106</v>
      </c>
      <c r="B325" s="36" t="s">
        <v>177</v>
      </c>
      <c r="C325" s="22" t="s">
        <v>40</v>
      </c>
      <c r="D325" s="23">
        <v>16.3</v>
      </c>
      <c r="E325" s="23">
        <v>7.8</v>
      </c>
      <c r="F325" s="23">
        <v>3</v>
      </c>
      <c r="G325" s="24">
        <v>156</v>
      </c>
      <c r="H325" s="24">
        <v>141</v>
      </c>
      <c r="I325" s="24">
        <v>62</v>
      </c>
      <c r="J325" s="24">
        <v>191</v>
      </c>
      <c r="K325" s="23">
        <v>1</v>
      </c>
      <c r="L325" s="23">
        <v>0.01</v>
      </c>
      <c r="M325" s="23">
        <v>0.2</v>
      </c>
      <c r="N325" s="23">
        <v>3.3</v>
      </c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  <c r="AA325" s="5"/>
      <c r="AB325" s="5"/>
      <c r="AC325" s="5"/>
      <c r="AD325" s="5"/>
      <c r="AE325" s="5"/>
      <c r="AF325" s="5"/>
      <c r="AG325" s="5"/>
      <c r="AH325" s="5"/>
      <c r="AI325" s="5"/>
      <c r="AJ325" s="5"/>
      <c r="AK325" s="5"/>
      <c r="AL325" s="5"/>
      <c r="AM325" s="5"/>
      <c r="AN325" s="5"/>
      <c r="AO325" s="5"/>
      <c r="AP325" s="5"/>
      <c r="AQ325" s="5"/>
      <c r="AR325" s="5"/>
      <c r="AS325" s="5"/>
      <c r="AT325" s="5"/>
      <c r="AU325" s="5"/>
      <c r="AV325" s="5"/>
      <c r="AW325" s="5"/>
      <c r="AX325" s="5"/>
      <c r="AY325" s="5"/>
      <c r="AZ325" s="5"/>
      <c r="BA325" s="5"/>
      <c r="BB325" s="5"/>
      <c r="BC325" s="5"/>
      <c r="BD325" s="5"/>
      <c r="BE325" s="5"/>
      <c r="BF325" s="5"/>
      <c r="BG325" s="5"/>
      <c r="BH325" s="5"/>
      <c r="BI325" s="5"/>
      <c r="BJ325" s="5"/>
      <c r="BK325" s="5"/>
      <c r="BL325" s="5"/>
      <c r="BM325" s="5"/>
      <c r="BN325" s="5"/>
      <c r="BO325" s="5"/>
      <c r="BP325" s="5"/>
      <c r="BQ325" s="5"/>
      <c r="BR325" s="5"/>
      <c r="BS325" s="5"/>
      <c r="BT325" s="5"/>
      <c r="BU325" s="5"/>
      <c r="BV325" s="5"/>
      <c r="BW325" s="5"/>
      <c r="BX325" s="5"/>
      <c r="BY325" s="5"/>
      <c r="BZ325" s="5"/>
      <c r="CA325" s="5"/>
      <c r="CB325" s="5"/>
      <c r="CC325" s="5"/>
      <c r="CD325" s="5"/>
      <c r="CE325" s="5"/>
      <c r="CF325" s="5"/>
      <c r="CG325" s="5"/>
      <c r="CH325" s="5"/>
      <c r="CI325" s="5"/>
      <c r="CJ325" s="5"/>
      <c r="CK325" s="5"/>
      <c r="CL325" s="5"/>
      <c r="CM325" s="5"/>
      <c r="CN325" s="5"/>
      <c r="CO325" s="5"/>
      <c r="CP325" s="5"/>
      <c r="CQ325" s="5"/>
      <c r="CR325" s="5"/>
      <c r="CS325" s="5"/>
      <c r="CT325" s="5"/>
      <c r="CU325" s="5"/>
      <c r="CV325" s="5"/>
      <c r="CW325" s="5"/>
      <c r="CX325" s="5"/>
      <c r="CY325" s="5"/>
      <c r="CZ325" s="5"/>
      <c r="DA325" s="5"/>
      <c r="DB325" s="5"/>
      <c r="DC325" s="5"/>
      <c r="DD325" s="5"/>
      <c r="DE325" s="5"/>
      <c r="DF325" s="5"/>
      <c r="DG325" s="5"/>
      <c r="DH325" s="5"/>
      <c r="DI325" s="5"/>
      <c r="DJ325" s="5"/>
      <c r="DK325" s="5"/>
      <c r="DL325" s="5"/>
      <c r="DM325" s="5"/>
      <c r="DN325" s="5"/>
      <c r="DO325" s="5"/>
      <c r="DP325" s="5"/>
      <c r="DQ325" s="5"/>
      <c r="DR325" s="5"/>
      <c r="DS325" s="5"/>
      <c r="DT325" s="5"/>
      <c r="DU325" s="5"/>
      <c r="DV325" s="5"/>
      <c r="DW325" s="5"/>
      <c r="DX325" s="5"/>
      <c r="DY325" s="5"/>
      <c r="DZ325" s="5"/>
      <c r="EA325" s="5"/>
      <c r="EB325" s="5"/>
      <c r="EC325" s="5"/>
      <c r="ED325" s="5"/>
      <c r="EE325" s="5"/>
      <c r="EF325" s="5"/>
      <c r="EG325" s="5"/>
      <c r="EH325" s="5"/>
      <c r="EI325" s="5"/>
      <c r="EJ325" s="5"/>
      <c r="EK325" s="5"/>
      <c r="EL325" s="5"/>
      <c r="EM325" s="5"/>
      <c r="EN325" s="5"/>
      <c r="EO325" s="5"/>
      <c r="EP325" s="5"/>
      <c r="EQ325" s="5"/>
      <c r="ER325" s="5"/>
      <c r="ES325" s="5"/>
      <c r="ET325" s="5"/>
      <c r="EU325" s="5"/>
      <c r="EV325" s="5"/>
      <c r="EW325" s="5"/>
      <c r="EX325" s="5"/>
      <c r="EY325" s="5"/>
      <c r="EZ325" s="5"/>
      <c r="FA325" s="5"/>
      <c r="FB325" s="5"/>
      <c r="FC325" s="5"/>
      <c r="FD325" s="5"/>
      <c r="FE325" s="5"/>
      <c r="FF325" s="5"/>
      <c r="FG325" s="5"/>
      <c r="FH325" s="5"/>
      <c r="FI325" s="5"/>
      <c r="FJ325" s="5"/>
      <c r="FK325" s="5"/>
      <c r="FL325" s="5"/>
      <c r="FM325" s="5"/>
      <c r="FN325" s="5"/>
      <c r="FO325" s="5"/>
      <c r="FP325" s="5"/>
      <c r="FQ325" s="5"/>
      <c r="FR325" s="5"/>
      <c r="FS325" s="5"/>
      <c r="FT325" s="5"/>
      <c r="FU325" s="5"/>
      <c r="FV325" s="5"/>
      <c r="FW325" s="5"/>
      <c r="FX325" s="5"/>
      <c r="FY325" s="5"/>
      <c r="FZ325" s="5"/>
      <c r="GA325" s="5"/>
      <c r="GB325" s="5"/>
      <c r="GC325" s="5"/>
      <c r="GD325" s="5"/>
      <c r="GE325" s="5"/>
      <c r="GF325" s="5"/>
      <c r="GG325" s="5"/>
      <c r="GH325" s="5"/>
      <c r="GI325" s="5"/>
      <c r="GJ325" s="5"/>
      <c r="GK325" s="5"/>
      <c r="GL325" s="5"/>
      <c r="GM325" s="5"/>
      <c r="GN325" s="5"/>
      <c r="GO325" s="5"/>
      <c r="GP325" s="5"/>
      <c r="GQ325" s="5"/>
      <c r="GR325" s="5"/>
      <c r="GS325" s="5"/>
      <c r="GT325" s="5"/>
      <c r="GU325" s="5"/>
      <c r="GV325" s="5"/>
      <c r="GW325" s="5"/>
      <c r="GX325" s="5"/>
      <c r="GY325" s="5"/>
      <c r="GZ325" s="5"/>
      <c r="HA325" s="5"/>
      <c r="HB325" s="5"/>
      <c r="HC325" s="5"/>
      <c r="HD325" s="5"/>
      <c r="HE325" s="5"/>
      <c r="HF325" s="5"/>
      <c r="HG325" s="5"/>
      <c r="HH325" s="5"/>
      <c r="HI325" s="5"/>
      <c r="HJ325" s="5"/>
      <c r="HK325" s="5"/>
      <c r="HL325" s="5"/>
      <c r="HM325" s="5"/>
      <c r="HN325" s="5"/>
      <c r="HO325" s="5"/>
      <c r="HP325" s="5"/>
    </row>
    <row r="326" spans="1:224" ht="12" customHeight="1" x14ac:dyDescent="0.25">
      <c r="A326" s="20">
        <v>304</v>
      </c>
      <c r="B326" s="31" t="s">
        <v>178</v>
      </c>
      <c r="C326" s="44">
        <v>180</v>
      </c>
      <c r="D326" s="23">
        <v>4.4000000000000004</v>
      </c>
      <c r="E326" s="23">
        <v>7.5</v>
      </c>
      <c r="F326" s="23">
        <v>33.700000000000003</v>
      </c>
      <c r="G326" s="24">
        <v>220</v>
      </c>
      <c r="H326" s="24">
        <v>2</v>
      </c>
      <c r="I326" s="24">
        <v>23</v>
      </c>
      <c r="J326" s="24">
        <v>73</v>
      </c>
      <c r="K326" s="45">
        <v>0.62</v>
      </c>
      <c r="L326" s="45">
        <v>0.03</v>
      </c>
      <c r="M326" s="45">
        <v>0</v>
      </c>
      <c r="N326" s="45">
        <v>0.04</v>
      </c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  <c r="AA326" s="5"/>
      <c r="AB326" s="5"/>
      <c r="AC326" s="5"/>
      <c r="AD326" s="5"/>
      <c r="AE326" s="5"/>
      <c r="AF326" s="5"/>
      <c r="AG326" s="5"/>
      <c r="AH326" s="5"/>
      <c r="AI326" s="5"/>
      <c r="AJ326" s="5"/>
      <c r="AK326" s="5"/>
      <c r="AL326" s="5"/>
      <c r="AM326" s="5"/>
      <c r="AN326" s="5"/>
      <c r="AO326" s="5"/>
      <c r="AP326" s="5"/>
      <c r="AQ326" s="5"/>
      <c r="AR326" s="5"/>
      <c r="AS326" s="5"/>
      <c r="AT326" s="5"/>
      <c r="AU326" s="5"/>
      <c r="AV326" s="5"/>
      <c r="AW326" s="5"/>
      <c r="AX326" s="5"/>
      <c r="AY326" s="5"/>
      <c r="AZ326" s="5"/>
      <c r="BA326" s="5"/>
      <c r="BB326" s="5"/>
      <c r="BC326" s="5"/>
      <c r="BD326" s="5"/>
      <c r="BE326" s="5"/>
      <c r="BF326" s="5"/>
      <c r="BG326" s="5"/>
      <c r="BH326" s="5"/>
      <c r="BI326" s="5"/>
      <c r="BJ326" s="5"/>
      <c r="BK326" s="5"/>
      <c r="BL326" s="5"/>
      <c r="BM326" s="5"/>
      <c r="BN326" s="5"/>
      <c r="BO326" s="5"/>
      <c r="BP326" s="5"/>
      <c r="BQ326" s="5"/>
      <c r="BR326" s="5"/>
      <c r="BS326" s="5"/>
      <c r="BT326" s="5"/>
      <c r="BU326" s="5"/>
      <c r="BV326" s="5"/>
      <c r="BW326" s="5"/>
      <c r="BX326" s="5"/>
      <c r="BY326" s="5"/>
      <c r="BZ326" s="5"/>
      <c r="CA326" s="5"/>
      <c r="CB326" s="5"/>
      <c r="CC326" s="5"/>
      <c r="CD326" s="5"/>
      <c r="CE326" s="5"/>
      <c r="CF326" s="5"/>
      <c r="CG326" s="5"/>
      <c r="CH326" s="5"/>
      <c r="CI326" s="5"/>
      <c r="CJ326" s="5"/>
      <c r="CK326" s="5"/>
      <c r="CL326" s="5"/>
      <c r="CM326" s="5"/>
      <c r="CN326" s="5"/>
      <c r="CO326" s="5"/>
      <c r="CP326" s="5"/>
      <c r="CQ326" s="5"/>
      <c r="CR326" s="5"/>
      <c r="CS326" s="5"/>
      <c r="CT326" s="5"/>
      <c r="CU326" s="5"/>
      <c r="CV326" s="5"/>
      <c r="CW326" s="5"/>
      <c r="CX326" s="5"/>
      <c r="CY326" s="5"/>
      <c r="CZ326" s="5"/>
      <c r="DA326" s="5"/>
      <c r="DB326" s="5"/>
      <c r="DC326" s="5"/>
      <c r="DD326" s="5"/>
      <c r="DE326" s="5"/>
      <c r="DF326" s="5"/>
      <c r="DG326" s="5"/>
      <c r="DH326" s="5"/>
      <c r="DI326" s="5"/>
      <c r="DJ326" s="5"/>
      <c r="DK326" s="5"/>
      <c r="DL326" s="5"/>
      <c r="DM326" s="5"/>
      <c r="DN326" s="5"/>
      <c r="DO326" s="5"/>
      <c r="DP326" s="5"/>
      <c r="DQ326" s="5"/>
      <c r="DR326" s="5"/>
      <c r="DS326" s="5"/>
      <c r="DT326" s="5"/>
      <c r="DU326" s="5"/>
      <c r="DV326" s="5"/>
      <c r="DW326" s="5"/>
      <c r="DX326" s="5"/>
      <c r="DY326" s="5"/>
      <c r="DZ326" s="5"/>
      <c r="EA326" s="5"/>
      <c r="EB326" s="5"/>
      <c r="EC326" s="5"/>
      <c r="ED326" s="5"/>
      <c r="EE326" s="5"/>
      <c r="EF326" s="5"/>
      <c r="EG326" s="5"/>
      <c r="EH326" s="5"/>
      <c r="EI326" s="5"/>
      <c r="EJ326" s="5"/>
      <c r="EK326" s="5"/>
      <c r="EL326" s="5"/>
      <c r="EM326" s="5"/>
      <c r="EN326" s="5"/>
      <c r="EO326" s="5"/>
      <c r="EP326" s="5"/>
      <c r="EQ326" s="5"/>
      <c r="ER326" s="5"/>
      <c r="ES326" s="5"/>
      <c r="ET326" s="5"/>
      <c r="EU326" s="5"/>
      <c r="EV326" s="5"/>
      <c r="EW326" s="5"/>
      <c r="EX326" s="5"/>
      <c r="EY326" s="5"/>
      <c r="EZ326" s="5"/>
      <c r="FA326" s="5"/>
      <c r="FB326" s="5"/>
      <c r="FC326" s="5"/>
      <c r="FD326" s="5"/>
      <c r="FE326" s="5"/>
      <c r="FF326" s="5"/>
      <c r="FG326" s="5"/>
      <c r="FH326" s="5"/>
      <c r="FI326" s="5"/>
      <c r="FJ326" s="5"/>
      <c r="FK326" s="5"/>
      <c r="FL326" s="5"/>
      <c r="FM326" s="5"/>
      <c r="FN326" s="5"/>
      <c r="FO326" s="5"/>
      <c r="FP326" s="5"/>
      <c r="FQ326" s="5"/>
      <c r="FR326" s="5"/>
      <c r="FS326" s="5"/>
      <c r="FT326" s="5"/>
      <c r="FU326" s="5"/>
      <c r="FV326" s="5"/>
      <c r="FW326" s="5"/>
      <c r="FX326" s="5"/>
      <c r="FY326" s="5"/>
      <c r="FZ326" s="5"/>
      <c r="GA326" s="5"/>
      <c r="GB326" s="5"/>
      <c r="GC326" s="5"/>
      <c r="GD326" s="5"/>
      <c r="GE326" s="5"/>
      <c r="GF326" s="5"/>
      <c r="GG326" s="5"/>
      <c r="GH326" s="5"/>
      <c r="GI326" s="5"/>
      <c r="GJ326" s="5"/>
      <c r="GK326" s="5"/>
      <c r="GL326" s="5"/>
      <c r="GM326" s="5"/>
      <c r="GN326" s="5"/>
      <c r="GO326" s="5"/>
      <c r="GP326" s="5"/>
      <c r="GQ326" s="5"/>
      <c r="GR326" s="5"/>
      <c r="GS326" s="5"/>
      <c r="GT326" s="5"/>
      <c r="GU326" s="5"/>
      <c r="GV326" s="5"/>
      <c r="GW326" s="5"/>
      <c r="GX326" s="5"/>
      <c r="GY326" s="5"/>
      <c r="GZ326" s="5"/>
      <c r="HA326" s="5"/>
      <c r="HB326" s="5"/>
      <c r="HC326" s="5"/>
      <c r="HD326" s="5"/>
      <c r="HE326" s="5"/>
      <c r="HF326" s="5"/>
      <c r="HG326" s="5"/>
      <c r="HH326" s="5"/>
      <c r="HI326" s="5"/>
      <c r="HJ326" s="5"/>
      <c r="HK326" s="5"/>
      <c r="HL326" s="5"/>
      <c r="HM326" s="5"/>
      <c r="HN326" s="5"/>
      <c r="HO326" s="5"/>
      <c r="HP326" s="5"/>
    </row>
    <row r="327" spans="1:224" ht="12" customHeight="1" x14ac:dyDescent="0.25">
      <c r="A327" s="20" t="s">
        <v>85</v>
      </c>
      <c r="B327" s="21" t="s">
        <v>117</v>
      </c>
      <c r="C327" s="22" t="s">
        <v>23</v>
      </c>
      <c r="D327" s="14">
        <v>0</v>
      </c>
      <c r="E327" s="14">
        <v>0</v>
      </c>
      <c r="F327" s="14">
        <v>28</v>
      </c>
      <c r="G327" s="15">
        <v>112</v>
      </c>
      <c r="H327" s="15">
        <v>3</v>
      </c>
      <c r="I327" s="15">
        <v>0</v>
      </c>
      <c r="J327" s="15">
        <v>6</v>
      </c>
      <c r="K327" s="14">
        <v>0</v>
      </c>
      <c r="L327" s="14">
        <v>0</v>
      </c>
      <c r="M327" s="14">
        <v>7.6</v>
      </c>
      <c r="N327" s="14">
        <v>0</v>
      </c>
    </row>
    <row r="328" spans="1:224" ht="12" customHeight="1" x14ac:dyDescent="0.25">
      <c r="A328" s="6"/>
      <c r="B328" s="25" t="s">
        <v>35</v>
      </c>
      <c r="C328" s="19" t="s">
        <v>179</v>
      </c>
      <c r="D328" s="14">
        <v>4.5199999999999996</v>
      </c>
      <c r="E328" s="14">
        <v>0.98000000000000009</v>
      </c>
      <c r="F328" s="14">
        <v>30.248000000000001</v>
      </c>
      <c r="G328" s="15">
        <v>148.19999999999999</v>
      </c>
      <c r="H328" s="15">
        <v>31.6</v>
      </c>
      <c r="I328" s="15">
        <v>0</v>
      </c>
      <c r="J328" s="15">
        <v>0</v>
      </c>
      <c r="K328" s="14">
        <v>1.6600000000000001</v>
      </c>
      <c r="L328" s="14">
        <v>0.19880000000000003</v>
      </c>
      <c r="M328" s="14">
        <v>0</v>
      </c>
      <c r="N328" s="14">
        <v>0</v>
      </c>
    </row>
    <row r="329" spans="1:224" ht="12" customHeight="1" x14ac:dyDescent="0.25">
      <c r="A329" s="6"/>
      <c r="B329" s="35" t="s">
        <v>29</v>
      </c>
      <c r="C329" s="27"/>
      <c r="D329" s="28">
        <f t="shared" ref="D329:N329" si="57">SUM(D324:D328)</f>
        <v>32.22</v>
      </c>
      <c r="E329" s="28">
        <f t="shared" si="57"/>
        <v>21.78</v>
      </c>
      <c r="F329" s="28">
        <f t="shared" si="57"/>
        <v>115.94800000000001</v>
      </c>
      <c r="G329" s="29">
        <f t="shared" si="57"/>
        <v>798.2</v>
      </c>
      <c r="H329" s="29">
        <f t="shared" si="57"/>
        <v>194.6</v>
      </c>
      <c r="I329" s="29">
        <f t="shared" si="57"/>
        <v>110</v>
      </c>
      <c r="J329" s="29">
        <f t="shared" si="57"/>
        <v>357</v>
      </c>
      <c r="K329" s="28">
        <f t="shared" si="57"/>
        <v>4.4800000000000004</v>
      </c>
      <c r="L329" s="28">
        <f t="shared" si="57"/>
        <v>0.53879999999999995</v>
      </c>
      <c r="M329" s="28">
        <f t="shared" si="57"/>
        <v>16.399999999999999</v>
      </c>
      <c r="N329" s="28">
        <f t="shared" si="57"/>
        <v>3.3439999999999999</v>
      </c>
    </row>
    <row r="330" spans="1:224" ht="12" customHeight="1" x14ac:dyDescent="0.25">
      <c r="A330" s="6"/>
      <c r="B330" s="18" t="s">
        <v>37</v>
      </c>
      <c r="C330" s="19"/>
      <c r="D330" s="14"/>
      <c r="E330" s="14"/>
      <c r="F330" s="14"/>
      <c r="G330" s="15"/>
      <c r="H330" s="15"/>
      <c r="I330" s="15"/>
      <c r="J330" s="15"/>
      <c r="K330" s="14"/>
      <c r="L330" s="14"/>
      <c r="M330" s="14"/>
      <c r="N330" s="14"/>
    </row>
    <row r="331" spans="1:224" ht="12" customHeight="1" x14ac:dyDescent="0.25">
      <c r="A331" s="20" t="s">
        <v>38</v>
      </c>
      <c r="B331" s="21" t="s">
        <v>151</v>
      </c>
      <c r="C331" s="22" t="s">
        <v>40</v>
      </c>
      <c r="D331" s="23">
        <v>12.1</v>
      </c>
      <c r="E331" s="23">
        <v>13.3</v>
      </c>
      <c r="F331" s="23">
        <v>27.1</v>
      </c>
      <c r="G331" s="24">
        <v>277</v>
      </c>
      <c r="H331" s="24">
        <v>29</v>
      </c>
      <c r="I331" s="24">
        <v>21</v>
      </c>
      <c r="J331" s="24">
        <v>124</v>
      </c>
      <c r="K331" s="23">
        <v>1.24</v>
      </c>
      <c r="L331" s="23">
        <v>0.17</v>
      </c>
      <c r="M331" s="23">
        <v>0.05</v>
      </c>
      <c r="N331" s="23">
        <v>0.01</v>
      </c>
    </row>
    <row r="332" spans="1:224" ht="12" customHeight="1" x14ac:dyDescent="0.25">
      <c r="A332" s="20">
        <v>376</v>
      </c>
      <c r="B332" s="40" t="s">
        <v>26</v>
      </c>
      <c r="C332" s="22" t="s">
        <v>23</v>
      </c>
      <c r="D332" s="23">
        <v>0.2</v>
      </c>
      <c r="E332" s="23">
        <v>0.1</v>
      </c>
      <c r="F332" s="23">
        <v>5</v>
      </c>
      <c r="G332" s="24">
        <v>21</v>
      </c>
      <c r="H332" s="24">
        <v>5</v>
      </c>
      <c r="I332" s="24">
        <v>4</v>
      </c>
      <c r="J332" s="24">
        <v>8</v>
      </c>
      <c r="K332" s="23">
        <v>0.9</v>
      </c>
      <c r="L332" s="23">
        <v>0</v>
      </c>
      <c r="M332" s="23">
        <v>0.1</v>
      </c>
      <c r="N332" s="23">
        <v>0</v>
      </c>
    </row>
    <row r="333" spans="1:224" ht="12" customHeight="1" x14ac:dyDescent="0.25">
      <c r="A333" s="6"/>
      <c r="B333" s="35" t="s">
        <v>29</v>
      </c>
      <c r="C333" s="27"/>
      <c r="D333" s="28">
        <f t="shared" ref="D333:N333" si="58">SUM(D331:D332)</f>
        <v>12.299999999999999</v>
      </c>
      <c r="E333" s="28">
        <f t="shared" si="58"/>
        <v>13.4</v>
      </c>
      <c r="F333" s="28">
        <f t="shared" si="58"/>
        <v>32.1</v>
      </c>
      <c r="G333" s="29">
        <f t="shared" si="58"/>
        <v>298</v>
      </c>
      <c r="H333" s="29">
        <f t="shared" si="58"/>
        <v>34</v>
      </c>
      <c r="I333" s="29">
        <f t="shared" si="58"/>
        <v>25</v>
      </c>
      <c r="J333" s="29">
        <f t="shared" si="58"/>
        <v>132</v>
      </c>
      <c r="K333" s="28">
        <f t="shared" si="58"/>
        <v>2.14</v>
      </c>
      <c r="L333" s="28">
        <f t="shared" si="58"/>
        <v>0.17</v>
      </c>
      <c r="M333" s="28">
        <f t="shared" si="58"/>
        <v>0.15000000000000002</v>
      </c>
      <c r="N333" s="28">
        <f t="shared" si="58"/>
        <v>0.01</v>
      </c>
    </row>
    <row r="334" spans="1:224" ht="12" customHeight="1" x14ac:dyDescent="0.25">
      <c r="A334" s="6"/>
      <c r="B334" s="43" t="s">
        <v>43</v>
      </c>
      <c r="C334" s="38"/>
      <c r="D334" s="38">
        <f t="shared" ref="D334:N334" si="59">D322+D329+D333</f>
        <v>75.72</v>
      </c>
      <c r="E334" s="38">
        <f t="shared" si="59"/>
        <v>64.48</v>
      </c>
      <c r="F334" s="38">
        <f t="shared" si="59"/>
        <v>253.68800000000002</v>
      </c>
      <c r="G334" s="39">
        <f t="shared" si="59"/>
        <v>1906.2</v>
      </c>
      <c r="H334" s="39">
        <f t="shared" si="59"/>
        <v>419.6</v>
      </c>
      <c r="I334" s="39">
        <f t="shared" si="59"/>
        <v>336</v>
      </c>
      <c r="J334" s="39">
        <f t="shared" si="59"/>
        <v>912</v>
      </c>
      <c r="K334" s="38">
        <f t="shared" si="59"/>
        <v>13.82</v>
      </c>
      <c r="L334" s="38">
        <f t="shared" si="59"/>
        <v>1.2727999999999999</v>
      </c>
      <c r="M334" s="38">
        <f t="shared" si="59"/>
        <v>18.109999999999996</v>
      </c>
      <c r="N334" s="38">
        <f t="shared" si="59"/>
        <v>3.4239999999999995</v>
      </c>
    </row>
    <row r="335" spans="1:224" ht="12" customHeight="1" x14ac:dyDescent="0.25">
      <c r="A335" s="6"/>
      <c r="B335" s="17" t="s">
        <v>96</v>
      </c>
      <c r="C335" s="19"/>
      <c r="D335" s="14"/>
      <c r="E335" s="14"/>
      <c r="F335" s="14"/>
      <c r="G335" s="15"/>
      <c r="H335" s="15"/>
      <c r="I335" s="15"/>
      <c r="J335" s="15"/>
      <c r="K335" s="14"/>
      <c r="L335" s="14"/>
      <c r="M335" s="14"/>
      <c r="N335" s="14"/>
    </row>
    <row r="336" spans="1:224" ht="12" customHeight="1" x14ac:dyDescent="0.25">
      <c r="A336" s="6"/>
      <c r="B336" s="18" t="s">
        <v>19</v>
      </c>
      <c r="C336" s="19"/>
      <c r="D336" s="14"/>
      <c r="E336" s="14"/>
      <c r="F336" s="14"/>
      <c r="G336" s="15"/>
      <c r="H336" s="15"/>
      <c r="I336" s="15"/>
      <c r="J336" s="15"/>
      <c r="K336" s="14"/>
      <c r="L336" s="14"/>
      <c r="M336" s="14"/>
      <c r="N336" s="14"/>
    </row>
    <row r="337" spans="1:225" ht="12" customHeight="1" x14ac:dyDescent="0.25">
      <c r="A337" s="20">
        <v>14</v>
      </c>
      <c r="B337" s="21" t="s">
        <v>20</v>
      </c>
      <c r="C337" s="22" t="s">
        <v>21</v>
      </c>
      <c r="D337" s="23">
        <v>0.1</v>
      </c>
      <c r="E337" s="23">
        <v>6.2</v>
      </c>
      <c r="F337" s="23">
        <v>2.2000000000000002</v>
      </c>
      <c r="G337" s="24">
        <v>65</v>
      </c>
      <c r="H337" s="24">
        <v>0</v>
      </c>
      <c r="I337" s="24">
        <v>0</v>
      </c>
      <c r="J337" s="24">
        <v>0</v>
      </c>
      <c r="K337" s="23">
        <v>0</v>
      </c>
      <c r="L337" s="23">
        <v>0</v>
      </c>
      <c r="M337" s="23">
        <v>0</v>
      </c>
      <c r="N337" s="23">
        <v>0</v>
      </c>
    </row>
    <row r="338" spans="1:225" ht="12" customHeight="1" x14ac:dyDescent="0.25">
      <c r="A338" s="20">
        <v>271</v>
      </c>
      <c r="B338" s="21" t="s">
        <v>180</v>
      </c>
      <c r="C338" s="22" t="s">
        <v>40</v>
      </c>
      <c r="D338" s="23">
        <v>16.5</v>
      </c>
      <c r="E338" s="23">
        <v>17.100000000000001</v>
      </c>
      <c r="F338" s="23">
        <v>9.3000000000000007</v>
      </c>
      <c r="G338" s="24">
        <v>257</v>
      </c>
      <c r="H338" s="24">
        <v>32</v>
      </c>
      <c r="I338" s="24">
        <v>15.8</v>
      </c>
      <c r="J338" s="24">
        <v>107</v>
      </c>
      <c r="K338" s="23">
        <v>1.2</v>
      </c>
      <c r="L338" s="23">
        <v>0.2</v>
      </c>
      <c r="M338" s="23">
        <v>0.2</v>
      </c>
      <c r="N338" s="23">
        <v>0.03</v>
      </c>
    </row>
    <row r="339" spans="1:225" ht="12" customHeight="1" x14ac:dyDescent="0.25">
      <c r="A339" s="20">
        <v>309</v>
      </c>
      <c r="B339" s="21" t="s">
        <v>53</v>
      </c>
      <c r="C339" s="22" t="s">
        <v>137</v>
      </c>
      <c r="D339" s="23">
        <v>6.5</v>
      </c>
      <c r="E339" s="23">
        <v>5.7</v>
      </c>
      <c r="F339" s="23">
        <v>33.5</v>
      </c>
      <c r="G339" s="24">
        <v>212</v>
      </c>
      <c r="H339" s="24">
        <v>8</v>
      </c>
      <c r="I339" s="24">
        <v>9</v>
      </c>
      <c r="J339" s="24">
        <v>42</v>
      </c>
      <c r="K339" s="45">
        <v>0.91</v>
      </c>
      <c r="L339" s="45">
        <v>7.0000000000000007E-2</v>
      </c>
      <c r="M339" s="45">
        <v>0</v>
      </c>
      <c r="N339" s="45">
        <v>0.03</v>
      </c>
      <c r="HQ339" s="1"/>
    </row>
    <row r="340" spans="1:225" ht="12" customHeight="1" x14ac:dyDescent="0.25">
      <c r="A340" s="20">
        <v>377</v>
      </c>
      <c r="B340" s="21" t="s">
        <v>41</v>
      </c>
      <c r="C340" s="22" t="s">
        <v>42</v>
      </c>
      <c r="D340" s="14">
        <v>0.3</v>
      </c>
      <c r="E340" s="14">
        <v>0.1</v>
      </c>
      <c r="F340" s="14">
        <v>5.2</v>
      </c>
      <c r="G340" s="15">
        <v>23</v>
      </c>
      <c r="H340" s="15">
        <v>8</v>
      </c>
      <c r="I340" s="15">
        <v>5</v>
      </c>
      <c r="J340" s="15">
        <v>10</v>
      </c>
      <c r="K340" s="14">
        <v>0.88</v>
      </c>
      <c r="L340" s="14">
        <v>0</v>
      </c>
      <c r="M340" s="14">
        <v>2.9</v>
      </c>
      <c r="N340" s="14">
        <v>0</v>
      </c>
    </row>
    <row r="341" spans="1:225" ht="12" customHeight="1" x14ac:dyDescent="0.25">
      <c r="A341" s="6"/>
      <c r="B341" s="25" t="s">
        <v>27</v>
      </c>
      <c r="C341" s="19" t="s">
        <v>102</v>
      </c>
      <c r="D341" s="14">
        <v>3.6</v>
      </c>
      <c r="E341" s="14">
        <v>0.9</v>
      </c>
      <c r="F341" s="14">
        <v>25.74</v>
      </c>
      <c r="G341" s="15">
        <v>126</v>
      </c>
      <c r="H341" s="15">
        <v>18</v>
      </c>
      <c r="I341" s="15">
        <v>0</v>
      </c>
      <c r="J341" s="15">
        <v>0</v>
      </c>
      <c r="K341" s="14">
        <v>0.9</v>
      </c>
      <c r="L341" s="14">
        <v>0.14400000000000002</v>
      </c>
      <c r="M341" s="14">
        <v>0</v>
      </c>
      <c r="N341" s="14">
        <v>0</v>
      </c>
    </row>
    <row r="342" spans="1:225" ht="12" customHeight="1" x14ac:dyDescent="0.25">
      <c r="A342" s="6"/>
      <c r="B342" s="35" t="s">
        <v>29</v>
      </c>
      <c r="C342" s="27"/>
      <c r="D342" s="28">
        <f t="shared" ref="D342:N342" si="60">SUM(D337:D341)</f>
        <v>27.000000000000004</v>
      </c>
      <c r="E342" s="28">
        <f t="shared" si="60"/>
        <v>30</v>
      </c>
      <c r="F342" s="28">
        <f t="shared" si="60"/>
        <v>75.94</v>
      </c>
      <c r="G342" s="29">
        <f t="shared" si="60"/>
        <v>683</v>
      </c>
      <c r="H342" s="29">
        <f t="shared" si="60"/>
        <v>66</v>
      </c>
      <c r="I342" s="29">
        <f t="shared" si="60"/>
        <v>29.8</v>
      </c>
      <c r="J342" s="29">
        <f t="shared" si="60"/>
        <v>159</v>
      </c>
      <c r="K342" s="28">
        <f t="shared" si="60"/>
        <v>3.8899999999999997</v>
      </c>
      <c r="L342" s="28">
        <f t="shared" si="60"/>
        <v>0.41400000000000003</v>
      </c>
      <c r="M342" s="28">
        <f t="shared" si="60"/>
        <v>3.1</v>
      </c>
      <c r="N342" s="28">
        <f t="shared" si="60"/>
        <v>0.06</v>
      </c>
    </row>
    <row r="343" spans="1:225" ht="12" customHeight="1" x14ac:dyDescent="0.25">
      <c r="A343" s="6"/>
      <c r="B343" s="18" t="s">
        <v>30</v>
      </c>
      <c r="C343" s="19"/>
      <c r="D343" s="14"/>
      <c r="E343" s="14"/>
      <c r="F343" s="14"/>
      <c r="G343" s="15"/>
      <c r="H343" s="15"/>
      <c r="I343" s="15"/>
      <c r="J343" s="15"/>
      <c r="K343" s="14"/>
      <c r="L343" s="14"/>
      <c r="M343" s="14"/>
      <c r="N343" s="14"/>
    </row>
    <row r="344" spans="1:225" ht="12" customHeight="1" x14ac:dyDescent="0.25">
      <c r="A344" s="20">
        <v>157</v>
      </c>
      <c r="B344" s="30" t="s">
        <v>50</v>
      </c>
      <c r="C344" s="22" t="s">
        <v>51</v>
      </c>
      <c r="D344" s="23">
        <v>6.8</v>
      </c>
      <c r="E344" s="23">
        <v>6.2</v>
      </c>
      <c r="F344" s="23">
        <v>7</v>
      </c>
      <c r="G344" s="24">
        <v>112</v>
      </c>
      <c r="H344" s="24">
        <v>20</v>
      </c>
      <c r="I344" s="24">
        <v>32</v>
      </c>
      <c r="J344" s="24">
        <v>99</v>
      </c>
      <c r="K344" s="23">
        <v>1.2</v>
      </c>
      <c r="L344" s="23">
        <v>0.1</v>
      </c>
      <c r="M344" s="23">
        <v>5.3</v>
      </c>
      <c r="N344" s="23">
        <v>0</v>
      </c>
    </row>
    <row r="345" spans="1:225" ht="12" customHeight="1" x14ac:dyDescent="0.25">
      <c r="A345" s="20">
        <v>284</v>
      </c>
      <c r="B345" s="31" t="s">
        <v>181</v>
      </c>
      <c r="C345" s="22" t="s">
        <v>23</v>
      </c>
      <c r="D345" s="14">
        <v>14.6</v>
      </c>
      <c r="E345" s="14">
        <v>12.2</v>
      </c>
      <c r="F345" s="14">
        <v>21</v>
      </c>
      <c r="G345" s="15">
        <v>252</v>
      </c>
      <c r="H345" s="15">
        <v>19</v>
      </c>
      <c r="I345" s="15">
        <v>44</v>
      </c>
      <c r="J345" s="15">
        <v>143</v>
      </c>
      <c r="K345" s="14">
        <v>1.8</v>
      </c>
      <c r="L345" s="14">
        <v>0.17</v>
      </c>
      <c r="M345" s="14">
        <v>4.3</v>
      </c>
      <c r="N345" s="14">
        <v>0</v>
      </c>
    </row>
    <row r="346" spans="1:225" ht="12" customHeight="1" x14ac:dyDescent="0.25">
      <c r="A346" s="20">
        <v>376</v>
      </c>
      <c r="B346" s="21" t="s">
        <v>26</v>
      </c>
      <c r="C346" s="22" t="s">
        <v>23</v>
      </c>
      <c r="D346" s="14">
        <v>0.2</v>
      </c>
      <c r="E346" s="14">
        <v>0.1</v>
      </c>
      <c r="F346" s="14">
        <v>5</v>
      </c>
      <c r="G346" s="15">
        <v>21</v>
      </c>
      <c r="H346" s="15">
        <v>5</v>
      </c>
      <c r="I346" s="15">
        <v>4</v>
      </c>
      <c r="J346" s="15">
        <v>8</v>
      </c>
      <c r="K346" s="14">
        <v>0.9</v>
      </c>
      <c r="L346" s="14">
        <v>0</v>
      </c>
      <c r="M346" s="14">
        <v>0.1</v>
      </c>
      <c r="N346" s="14">
        <v>0</v>
      </c>
    </row>
    <row r="347" spans="1:225" ht="12" customHeight="1" x14ac:dyDescent="0.25">
      <c r="A347" s="6"/>
      <c r="B347" s="25" t="s">
        <v>35</v>
      </c>
      <c r="C347" s="19" t="s">
        <v>144</v>
      </c>
      <c r="D347" s="14">
        <v>4.16</v>
      </c>
      <c r="E347" s="14">
        <v>0.8600000000000001</v>
      </c>
      <c r="F347" s="14">
        <v>27.26</v>
      </c>
      <c r="G347" s="15">
        <v>133.6</v>
      </c>
      <c r="H347" s="15">
        <v>31.6</v>
      </c>
      <c r="I347" s="15">
        <v>0</v>
      </c>
      <c r="J347" s="15">
        <v>0</v>
      </c>
      <c r="K347" s="14">
        <v>1.6759999999999999</v>
      </c>
      <c r="L347" s="14">
        <v>0.188</v>
      </c>
      <c r="M347" s="14">
        <v>0</v>
      </c>
      <c r="N347" s="14">
        <v>0</v>
      </c>
    </row>
    <row r="348" spans="1:225" ht="12" customHeight="1" x14ac:dyDescent="0.25">
      <c r="A348" s="20"/>
      <c r="B348" s="26" t="s">
        <v>29</v>
      </c>
      <c r="C348" s="27"/>
      <c r="D348" s="48">
        <f t="shared" ref="D348:N348" si="61">SUM(D344:D347)</f>
        <v>25.759999999999998</v>
      </c>
      <c r="E348" s="48">
        <f t="shared" si="61"/>
        <v>19.36</v>
      </c>
      <c r="F348" s="48">
        <f t="shared" si="61"/>
        <v>60.260000000000005</v>
      </c>
      <c r="G348" s="44">
        <f t="shared" si="61"/>
        <v>518.6</v>
      </c>
      <c r="H348" s="44">
        <f t="shared" si="61"/>
        <v>75.599999999999994</v>
      </c>
      <c r="I348" s="44">
        <f t="shared" si="61"/>
        <v>80</v>
      </c>
      <c r="J348" s="44">
        <f t="shared" si="61"/>
        <v>250</v>
      </c>
      <c r="K348" s="48">
        <f t="shared" si="61"/>
        <v>5.5759999999999996</v>
      </c>
      <c r="L348" s="48">
        <f t="shared" si="61"/>
        <v>0.45800000000000002</v>
      </c>
      <c r="M348" s="48">
        <f t="shared" si="61"/>
        <v>9.6999999999999993</v>
      </c>
      <c r="N348" s="48">
        <f t="shared" si="61"/>
        <v>0</v>
      </c>
    </row>
    <row r="349" spans="1:225" ht="12" customHeight="1" x14ac:dyDescent="0.25">
      <c r="A349" s="6"/>
      <c r="B349" s="18" t="s">
        <v>37</v>
      </c>
      <c r="C349" s="19"/>
      <c r="D349" s="14"/>
      <c r="E349" s="14"/>
      <c r="F349" s="14"/>
      <c r="G349" s="15"/>
      <c r="H349" s="15"/>
      <c r="I349" s="15"/>
      <c r="J349" s="15"/>
      <c r="K349" s="14"/>
      <c r="L349" s="14"/>
      <c r="M349" s="14"/>
      <c r="N349" s="14"/>
    </row>
    <row r="350" spans="1:225" ht="12" customHeight="1" x14ac:dyDescent="0.25">
      <c r="A350" s="20" t="s">
        <v>38</v>
      </c>
      <c r="B350" s="21" t="s">
        <v>103</v>
      </c>
      <c r="C350" s="22" t="s">
        <v>40</v>
      </c>
      <c r="D350" s="14">
        <v>5.6</v>
      </c>
      <c r="E350" s="14">
        <v>7.2</v>
      </c>
      <c r="F350" s="14">
        <v>27.9</v>
      </c>
      <c r="G350" s="15">
        <v>199</v>
      </c>
      <c r="H350" s="15">
        <v>29</v>
      </c>
      <c r="I350" s="15">
        <v>16</v>
      </c>
      <c r="J350" s="15">
        <v>64</v>
      </c>
      <c r="K350" s="14">
        <v>0.76</v>
      </c>
      <c r="L350" s="14">
        <v>0.09</v>
      </c>
      <c r="M350" s="14">
        <v>1.33</v>
      </c>
      <c r="N350" s="14">
        <v>0.01</v>
      </c>
    </row>
    <row r="351" spans="1:225" ht="12" customHeight="1" x14ac:dyDescent="0.25">
      <c r="A351" s="6"/>
      <c r="B351" s="25" t="s">
        <v>182</v>
      </c>
      <c r="C351" s="19" t="s">
        <v>23</v>
      </c>
      <c r="D351" s="14">
        <v>2</v>
      </c>
      <c r="E351" s="14">
        <v>6.4</v>
      </c>
      <c r="F351" s="14">
        <v>19</v>
      </c>
      <c r="G351" s="15">
        <v>140</v>
      </c>
      <c r="H351" s="15">
        <v>0</v>
      </c>
      <c r="I351" s="15">
        <v>0</v>
      </c>
      <c r="J351" s="15">
        <v>0</v>
      </c>
      <c r="K351" s="14">
        <v>0</v>
      </c>
      <c r="L351" s="14">
        <v>0</v>
      </c>
      <c r="M351" s="14">
        <v>0</v>
      </c>
      <c r="N351" s="14">
        <v>0</v>
      </c>
    </row>
    <row r="352" spans="1:225" ht="12" customHeight="1" x14ac:dyDescent="0.25">
      <c r="A352" s="6"/>
      <c r="B352" s="35" t="s">
        <v>29</v>
      </c>
      <c r="C352" s="27"/>
      <c r="D352" s="28">
        <f>SUM(D350+D351)</f>
        <v>7.6</v>
      </c>
      <c r="E352" s="28">
        <f t="shared" ref="E352:N352" si="62">SUM(E350+E351)</f>
        <v>13.600000000000001</v>
      </c>
      <c r="F352" s="28">
        <f t="shared" si="62"/>
        <v>46.9</v>
      </c>
      <c r="G352" s="29">
        <f t="shared" si="62"/>
        <v>339</v>
      </c>
      <c r="H352" s="29">
        <f t="shared" si="62"/>
        <v>29</v>
      </c>
      <c r="I352" s="29">
        <f t="shared" si="62"/>
        <v>16</v>
      </c>
      <c r="J352" s="29">
        <f t="shared" si="62"/>
        <v>64</v>
      </c>
      <c r="K352" s="28">
        <f t="shared" si="62"/>
        <v>0.76</v>
      </c>
      <c r="L352" s="28">
        <f t="shared" si="62"/>
        <v>0.09</v>
      </c>
      <c r="M352" s="28">
        <f t="shared" si="62"/>
        <v>1.33</v>
      </c>
      <c r="N352" s="28">
        <f t="shared" si="62"/>
        <v>0.01</v>
      </c>
    </row>
    <row r="353" spans="1:224" ht="12" customHeight="1" x14ac:dyDescent="0.25">
      <c r="A353" s="6"/>
      <c r="B353" s="43" t="s">
        <v>43</v>
      </c>
      <c r="C353" s="38"/>
      <c r="D353" s="38">
        <f t="shared" ref="D353:N353" si="63">D342+D348+D352</f>
        <v>60.360000000000007</v>
      </c>
      <c r="E353" s="38">
        <f t="shared" si="63"/>
        <v>62.96</v>
      </c>
      <c r="F353" s="38">
        <f t="shared" si="63"/>
        <v>183.1</v>
      </c>
      <c r="G353" s="39">
        <f t="shared" si="63"/>
        <v>1540.6</v>
      </c>
      <c r="H353" s="39">
        <f t="shared" si="63"/>
        <v>170.6</v>
      </c>
      <c r="I353" s="39">
        <f t="shared" si="63"/>
        <v>125.8</v>
      </c>
      <c r="J353" s="39">
        <f t="shared" si="63"/>
        <v>473</v>
      </c>
      <c r="K353" s="38">
        <f t="shared" si="63"/>
        <v>10.225999999999999</v>
      </c>
      <c r="L353" s="38">
        <f t="shared" si="63"/>
        <v>0.96200000000000008</v>
      </c>
      <c r="M353" s="38">
        <f t="shared" si="63"/>
        <v>14.129999999999999</v>
      </c>
      <c r="N353" s="38">
        <f t="shared" si="63"/>
        <v>6.9999999999999993E-2</v>
      </c>
    </row>
    <row r="354" spans="1:224" ht="12" customHeight="1" x14ac:dyDescent="0.25">
      <c r="A354" s="6"/>
      <c r="B354" s="17" t="s">
        <v>105</v>
      </c>
      <c r="C354" s="38"/>
      <c r="D354" s="38"/>
      <c r="E354" s="38"/>
      <c r="F354" s="38"/>
      <c r="G354" s="39"/>
      <c r="H354" s="39"/>
      <c r="I354" s="39"/>
      <c r="J354" s="39"/>
      <c r="K354" s="38"/>
      <c r="L354" s="38"/>
      <c r="M354" s="38"/>
      <c r="N354" s="38"/>
    </row>
    <row r="355" spans="1:224" ht="12" customHeight="1" x14ac:dyDescent="0.25">
      <c r="A355" s="6"/>
      <c r="B355" s="18" t="s">
        <v>19</v>
      </c>
      <c r="C355" s="38"/>
      <c r="D355" s="38"/>
      <c r="E355" s="38"/>
      <c r="F355" s="38"/>
      <c r="G355" s="39"/>
      <c r="H355" s="39"/>
      <c r="I355" s="39"/>
      <c r="J355" s="39"/>
      <c r="K355" s="38"/>
      <c r="L355" s="38"/>
      <c r="M355" s="38"/>
      <c r="N355" s="38"/>
    </row>
    <row r="356" spans="1:224" ht="12" customHeight="1" x14ac:dyDescent="0.25">
      <c r="A356" s="20" t="s">
        <v>155</v>
      </c>
      <c r="B356" s="31" t="s">
        <v>156</v>
      </c>
      <c r="C356" s="22" t="s">
        <v>40</v>
      </c>
      <c r="D356" s="14">
        <v>24</v>
      </c>
      <c r="E356" s="14">
        <v>16.7</v>
      </c>
      <c r="F356" s="14">
        <v>12.4</v>
      </c>
      <c r="G356" s="15">
        <v>296</v>
      </c>
      <c r="H356" s="15">
        <v>17</v>
      </c>
      <c r="I356" s="15">
        <v>89</v>
      </c>
      <c r="J356" s="15">
        <v>173</v>
      </c>
      <c r="K356" s="54">
        <v>2.11</v>
      </c>
      <c r="L356" s="54">
        <v>0.11</v>
      </c>
      <c r="M356" s="54">
        <v>1.66</v>
      </c>
      <c r="N356" s="54">
        <v>0.08</v>
      </c>
    </row>
    <row r="357" spans="1:224" ht="12" customHeight="1" x14ac:dyDescent="0.25">
      <c r="A357" s="20">
        <v>304</v>
      </c>
      <c r="B357" s="31" t="s">
        <v>61</v>
      </c>
      <c r="C357" s="44">
        <v>180</v>
      </c>
      <c r="D357" s="23">
        <v>4.4000000000000004</v>
      </c>
      <c r="E357" s="23">
        <v>7.5</v>
      </c>
      <c r="F357" s="23">
        <v>33.700000000000003</v>
      </c>
      <c r="G357" s="24">
        <v>220</v>
      </c>
      <c r="H357" s="24">
        <v>2</v>
      </c>
      <c r="I357" s="24">
        <v>23</v>
      </c>
      <c r="J357" s="24">
        <v>73</v>
      </c>
      <c r="K357" s="45">
        <v>0.62</v>
      </c>
      <c r="L357" s="45">
        <v>0.03</v>
      </c>
      <c r="M357" s="45">
        <v>0</v>
      </c>
      <c r="N357" s="45">
        <v>0.04</v>
      </c>
    </row>
    <row r="358" spans="1:224" ht="12" customHeight="1" x14ac:dyDescent="0.25">
      <c r="A358" s="20">
        <v>338</v>
      </c>
      <c r="B358" s="31" t="s">
        <v>24</v>
      </c>
      <c r="C358" s="44" t="s">
        <v>25</v>
      </c>
      <c r="D358" s="23">
        <v>0.4</v>
      </c>
      <c r="E358" s="23">
        <v>0.4</v>
      </c>
      <c r="F358" s="23">
        <v>10.8</v>
      </c>
      <c r="G358" s="24">
        <v>49</v>
      </c>
      <c r="H358" s="24">
        <v>18</v>
      </c>
      <c r="I358" s="24">
        <v>10</v>
      </c>
      <c r="J358" s="24">
        <v>12</v>
      </c>
      <c r="K358" s="45">
        <v>2.4</v>
      </c>
      <c r="L358" s="45">
        <v>0</v>
      </c>
      <c r="M358" s="45">
        <v>11</v>
      </c>
      <c r="N358" s="45">
        <v>0</v>
      </c>
    </row>
    <row r="359" spans="1:224" ht="12" customHeight="1" x14ac:dyDescent="0.25">
      <c r="A359" s="20">
        <v>376</v>
      </c>
      <c r="B359" s="21" t="s">
        <v>26</v>
      </c>
      <c r="C359" s="22" t="s">
        <v>23</v>
      </c>
      <c r="D359" s="14">
        <v>0.2</v>
      </c>
      <c r="E359" s="14">
        <v>0.1</v>
      </c>
      <c r="F359" s="14">
        <v>5</v>
      </c>
      <c r="G359" s="15">
        <v>21</v>
      </c>
      <c r="H359" s="15">
        <v>5</v>
      </c>
      <c r="I359" s="15">
        <v>4</v>
      </c>
      <c r="J359" s="15">
        <v>8</v>
      </c>
      <c r="K359" s="14">
        <v>0.9</v>
      </c>
      <c r="L359" s="14">
        <v>0</v>
      </c>
      <c r="M359" s="14">
        <v>0.1</v>
      </c>
      <c r="N359" s="14">
        <v>0</v>
      </c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  <c r="AA359" s="5"/>
      <c r="AB359" s="5"/>
      <c r="AC359" s="5"/>
      <c r="AD359" s="5"/>
      <c r="AE359" s="5"/>
      <c r="AF359" s="5"/>
      <c r="AG359" s="5"/>
      <c r="AH359" s="5"/>
      <c r="AI359" s="5"/>
      <c r="AJ359" s="5"/>
      <c r="AK359" s="5"/>
      <c r="AL359" s="5"/>
      <c r="AM359" s="5"/>
      <c r="AN359" s="5"/>
      <c r="AO359" s="5"/>
      <c r="AP359" s="5"/>
      <c r="AQ359" s="5"/>
      <c r="AR359" s="5"/>
      <c r="AS359" s="5"/>
      <c r="AT359" s="5"/>
      <c r="AU359" s="5"/>
      <c r="AV359" s="5"/>
      <c r="AW359" s="5"/>
      <c r="AX359" s="5"/>
      <c r="AY359" s="5"/>
      <c r="AZ359" s="5"/>
      <c r="BA359" s="5"/>
      <c r="BB359" s="5"/>
      <c r="BC359" s="5"/>
      <c r="BD359" s="5"/>
      <c r="BE359" s="5"/>
      <c r="BF359" s="5"/>
      <c r="BG359" s="5"/>
      <c r="BH359" s="5"/>
      <c r="BI359" s="5"/>
      <c r="BJ359" s="5"/>
      <c r="BK359" s="5"/>
      <c r="BL359" s="5"/>
      <c r="BM359" s="5"/>
      <c r="BN359" s="5"/>
      <c r="BO359" s="5"/>
      <c r="BP359" s="5"/>
      <c r="BQ359" s="5"/>
      <c r="BR359" s="5"/>
      <c r="BS359" s="5"/>
      <c r="BT359" s="5"/>
      <c r="BU359" s="5"/>
      <c r="BV359" s="5"/>
      <c r="BW359" s="5"/>
      <c r="BX359" s="5"/>
      <c r="BY359" s="5"/>
      <c r="BZ359" s="5"/>
      <c r="CA359" s="5"/>
      <c r="CB359" s="5"/>
      <c r="CC359" s="5"/>
      <c r="CD359" s="5"/>
      <c r="CE359" s="5"/>
      <c r="CF359" s="5"/>
      <c r="CG359" s="5"/>
      <c r="CH359" s="5"/>
      <c r="CI359" s="5"/>
      <c r="CJ359" s="5"/>
      <c r="CK359" s="5"/>
      <c r="CL359" s="5"/>
      <c r="CM359" s="5"/>
      <c r="CN359" s="5"/>
      <c r="CO359" s="5"/>
      <c r="CP359" s="5"/>
      <c r="CQ359" s="5"/>
      <c r="CR359" s="5"/>
      <c r="CS359" s="5"/>
      <c r="CT359" s="5"/>
      <c r="CU359" s="5"/>
      <c r="CV359" s="5"/>
      <c r="CW359" s="5"/>
      <c r="CX359" s="5"/>
      <c r="CY359" s="5"/>
      <c r="CZ359" s="5"/>
      <c r="DA359" s="5"/>
      <c r="DB359" s="5"/>
      <c r="DC359" s="5"/>
      <c r="DD359" s="5"/>
      <c r="DE359" s="5"/>
      <c r="DF359" s="5"/>
      <c r="DG359" s="5"/>
      <c r="DH359" s="5"/>
      <c r="DI359" s="5"/>
      <c r="DJ359" s="5"/>
      <c r="DK359" s="5"/>
      <c r="DL359" s="5"/>
      <c r="DM359" s="5"/>
      <c r="DN359" s="5"/>
      <c r="DO359" s="5"/>
      <c r="DP359" s="5"/>
      <c r="DQ359" s="5"/>
      <c r="DR359" s="5"/>
      <c r="DS359" s="5"/>
      <c r="DT359" s="5"/>
      <c r="DU359" s="5"/>
      <c r="DV359" s="5"/>
      <c r="DW359" s="5"/>
      <c r="DX359" s="5"/>
      <c r="DY359" s="5"/>
      <c r="DZ359" s="5"/>
      <c r="EA359" s="5"/>
      <c r="EB359" s="5"/>
      <c r="EC359" s="5"/>
      <c r="ED359" s="5"/>
      <c r="EE359" s="5"/>
      <c r="EF359" s="5"/>
      <c r="EG359" s="5"/>
      <c r="EH359" s="5"/>
      <c r="EI359" s="5"/>
      <c r="EJ359" s="5"/>
      <c r="EK359" s="5"/>
      <c r="EL359" s="5"/>
      <c r="EM359" s="5"/>
      <c r="EN359" s="5"/>
      <c r="EO359" s="5"/>
      <c r="EP359" s="5"/>
      <c r="EQ359" s="5"/>
      <c r="ER359" s="5"/>
      <c r="ES359" s="5"/>
      <c r="ET359" s="5"/>
      <c r="EU359" s="5"/>
      <c r="EV359" s="5"/>
      <c r="EW359" s="5"/>
      <c r="EX359" s="5"/>
      <c r="EY359" s="5"/>
      <c r="EZ359" s="5"/>
      <c r="FA359" s="5"/>
      <c r="FB359" s="5"/>
      <c r="FC359" s="5"/>
      <c r="FD359" s="5"/>
      <c r="FE359" s="5"/>
      <c r="FF359" s="5"/>
      <c r="FG359" s="5"/>
      <c r="FH359" s="5"/>
      <c r="FI359" s="5"/>
      <c r="FJ359" s="5"/>
      <c r="FK359" s="5"/>
      <c r="FL359" s="5"/>
      <c r="FM359" s="5"/>
      <c r="FN359" s="5"/>
      <c r="FO359" s="5"/>
      <c r="FP359" s="5"/>
      <c r="FQ359" s="5"/>
      <c r="FR359" s="5"/>
      <c r="FS359" s="5"/>
      <c r="FT359" s="5"/>
      <c r="FU359" s="5"/>
      <c r="FV359" s="5"/>
      <c r="FW359" s="5"/>
      <c r="FX359" s="5"/>
      <c r="FY359" s="5"/>
      <c r="FZ359" s="5"/>
      <c r="GA359" s="5"/>
      <c r="GB359" s="5"/>
      <c r="GC359" s="5"/>
      <c r="GD359" s="5"/>
      <c r="GE359" s="5"/>
      <c r="GF359" s="5"/>
      <c r="GG359" s="5"/>
      <c r="GH359" s="5"/>
      <c r="GI359" s="5"/>
      <c r="GJ359" s="5"/>
      <c r="GK359" s="5"/>
      <c r="GL359" s="5"/>
      <c r="GM359" s="5"/>
      <c r="GN359" s="5"/>
      <c r="GO359" s="5"/>
      <c r="GP359" s="5"/>
      <c r="GQ359" s="5"/>
      <c r="GR359" s="5"/>
      <c r="GS359" s="5"/>
      <c r="GT359" s="5"/>
      <c r="GU359" s="5"/>
      <c r="GV359" s="5"/>
      <c r="GW359" s="5"/>
      <c r="GX359" s="5"/>
      <c r="GY359" s="5"/>
      <c r="GZ359" s="5"/>
      <c r="HA359" s="5"/>
      <c r="HB359" s="5"/>
      <c r="HC359" s="5"/>
      <c r="HD359" s="5"/>
      <c r="HE359" s="5"/>
      <c r="HF359" s="5"/>
      <c r="HG359" s="5"/>
      <c r="HH359" s="5"/>
      <c r="HI359" s="5"/>
      <c r="HJ359" s="5"/>
      <c r="HK359" s="5"/>
      <c r="HL359" s="5"/>
      <c r="HM359" s="5"/>
      <c r="HN359" s="5"/>
      <c r="HO359" s="5"/>
      <c r="HP359" s="5"/>
    </row>
    <row r="360" spans="1:224" ht="12" customHeight="1" x14ac:dyDescent="0.25">
      <c r="A360" s="6"/>
      <c r="B360" s="25" t="s">
        <v>27</v>
      </c>
      <c r="C360" s="19" t="s">
        <v>102</v>
      </c>
      <c r="D360" s="14">
        <v>3.6</v>
      </c>
      <c r="E360" s="14">
        <v>0.9</v>
      </c>
      <c r="F360" s="14">
        <v>25.74</v>
      </c>
      <c r="G360" s="15">
        <v>126</v>
      </c>
      <c r="H360" s="15">
        <v>18</v>
      </c>
      <c r="I360" s="15">
        <v>0</v>
      </c>
      <c r="J360" s="15">
        <v>0</v>
      </c>
      <c r="K360" s="14">
        <v>0.9</v>
      </c>
      <c r="L360" s="14">
        <v>0.14400000000000002</v>
      </c>
      <c r="M360" s="14">
        <v>0</v>
      </c>
      <c r="N360" s="14">
        <v>0</v>
      </c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  <c r="AA360" s="5"/>
      <c r="AB360" s="5"/>
      <c r="AC360" s="5"/>
      <c r="AD360" s="5"/>
      <c r="AE360" s="5"/>
      <c r="AF360" s="5"/>
      <c r="AG360" s="5"/>
      <c r="AH360" s="5"/>
      <c r="AI360" s="5"/>
      <c r="AJ360" s="5"/>
      <c r="AK360" s="5"/>
      <c r="AL360" s="5"/>
      <c r="AM360" s="5"/>
      <c r="AN360" s="5"/>
      <c r="AO360" s="5"/>
      <c r="AP360" s="5"/>
      <c r="AQ360" s="5"/>
      <c r="AR360" s="5"/>
      <c r="AS360" s="5"/>
      <c r="AT360" s="5"/>
      <c r="AU360" s="5"/>
      <c r="AV360" s="5"/>
      <c r="AW360" s="5"/>
      <c r="AX360" s="5"/>
      <c r="AY360" s="5"/>
      <c r="AZ360" s="5"/>
      <c r="BA360" s="5"/>
      <c r="BB360" s="5"/>
      <c r="BC360" s="5"/>
      <c r="BD360" s="5"/>
      <c r="BE360" s="5"/>
      <c r="BF360" s="5"/>
      <c r="BG360" s="5"/>
      <c r="BH360" s="5"/>
      <c r="BI360" s="5"/>
      <c r="BJ360" s="5"/>
      <c r="BK360" s="5"/>
      <c r="BL360" s="5"/>
      <c r="BM360" s="5"/>
      <c r="BN360" s="5"/>
      <c r="BO360" s="5"/>
      <c r="BP360" s="5"/>
      <c r="BQ360" s="5"/>
      <c r="BR360" s="5"/>
      <c r="BS360" s="5"/>
      <c r="BT360" s="5"/>
      <c r="BU360" s="5"/>
      <c r="BV360" s="5"/>
      <c r="BW360" s="5"/>
      <c r="BX360" s="5"/>
      <c r="BY360" s="5"/>
      <c r="BZ360" s="5"/>
      <c r="CA360" s="5"/>
      <c r="CB360" s="5"/>
      <c r="CC360" s="5"/>
      <c r="CD360" s="5"/>
      <c r="CE360" s="5"/>
      <c r="CF360" s="5"/>
      <c r="CG360" s="5"/>
      <c r="CH360" s="5"/>
      <c r="CI360" s="5"/>
      <c r="CJ360" s="5"/>
      <c r="CK360" s="5"/>
      <c r="CL360" s="5"/>
      <c r="CM360" s="5"/>
      <c r="CN360" s="5"/>
      <c r="CO360" s="5"/>
      <c r="CP360" s="5"/>
      <c r="CQ360" s="5"/>
      <c r="CR360" s="5"/>
      <c r="CS360" s="5"/>
      <c r="CT360" s="5"/>
      <c r="CU360" s="5"/>
      <c r="CV360" s="5"/>
      <c r="CW360" s="5"/>
      <c r="CX360" s="5"/>
      <c r="CY360" s="5"/>
      <c r="CZ360" s="5"/>
      <c r="DA360" s="5"/>
      <c r="DB360" s="5"/>
      <c r="DC360" s="5"/>
      <c r="DD360" s="5"/>
      <c r="DE360" s="5"/>
      <c r="DF360" s="5"/>
      <c r="DG360" s="5"/>
      <c r="DH360" s="5"/>
      <c r="DI360" s="5"/>
      <c r="DJ360" s="5"/>
      <c r="DK360" s="5"/>
      <c r="DL360" s="5"/>
      <c r="DM360" s="5"/>
      <c r="DN360" s="5"/>
      <c r="DO360" s="5"/>
      <c r="DP360" s="5"/>
      <c r="DQ360" s="5"/>
      <c r="DR360" s="5"/>
      <c r="DS360" s="5"/>
      <c r="DT360" s="5"/>
      <c r="DU360" s="5"/>
      <c r="DV360" s="5"/>
      <c r="DW360" s="5"/>
      <c r="DX360" s="5"/>
      <c r="DY360" s="5"/>
      <c r="DZ360" s="5"/>
      <c r="EA360" s="5"/>
      <c r="EB360" s="5"/>
      <c r="EC360" s="5"/>
      <c r="ED360" s="5"/>
      <c r="EE360" s="5"/>
      <c r="EF360" s="5"/>
      <c r="EG360" s="5"/>
      <c r="EH360" s="5"/>
      <c r="EI360" s="5"/>
      <c r="EJ360" s="5"/>
      <c r="EK360" s="5"/>
      <c r="EL360" s="5"/>
      <c r="EM360" s="5"/>
      <c r="EN360" s="5"/>
      <c r="EO360" s="5"/>
      <c r="EP360" s="5"/>
      <c r="EQ360" s="5"/>
      <c r="ER360" s="5"/>
      <c r="ES360" s="5"/>
      <c r="ET360" s="5"/>
      <c r="EU360" s="5"/>
      <c r="EV360" s="5"/>
      <c r="EW360" s="5"/>
      <c r="EX360" s="5"/>
      <c r="EY360" s="5"/>
      <c r="EZ360" s="5"/>
      <c r="FA360" s="5"/>
      <c r="FB360" s="5"/>
      <c r="FC360" s="5"/>
      <c r="FD360" s="5"/>
      <c r="FE360" s="5"/>
      <c r="FF360" s="5"/>
      <c r="FG360" s="5"/>
      <c r="FH360" s="5"/>
      <c r="FI360" s="5"/>
      <c r="FJ360" s="5"/>
      <c r="FK360" s="5"/>
      <c r="FL360" s="5"/>
      <c r="FM360" s="5"/>
      <c r="FN360" s="5"/>
      <c r="FO360" s="5"/>
      <c r="FP360" s="5"/>
      <c r="FQ360" s="5"/>
      <c r="FR360" s="5"/>
      <c r="FS360" s="5"/>
      <c r="FT360" s="5"/>
      <c r="FU360" s="5"/>
      <c r="FV360" s="5"/>
      <c r="FW360" s="5"/>
      <c r="FX360" s="5"/>
      <c r="FY360" s="5"/>
      <c r="FZ360" s="5"/>
      <c r="GA360" s="5"/>
      <c r="GB360" s="5"/>
      <c r="GC360" s="5"/>
      <c r="GD360" s="5"/>
      <c r="GE360" s="5"/>
      <c r="GF360" s="5"/>
      <c r="GG360" s="5"/>
      <c r="GH360" s="5"/>
      <c r="GI360" s="5"/>
      <c r="GJ360" s="5"/>
      <c r="GK360" s="5"/>
      <c r="GL360" s="5"/>
      <c r="GM360" s="5"/>
      <c r="GN360" s="5"/>
      <c r="GO360" s="5"/>
      <c r="GP360" s="5"/>
      <c r="GQ360" s="5"/>
      <c r="GR360" s="5"/>
      <c r="GS360" s="5"/>
      <c r="GT360" s="5"/>
      <c r="GU360" s="5"/>
      <c r="GV360" s="5"/>
      <c r="GW360" s="5"/>
      <c r="GX360" s="5"/>
      <c r="GY360" s="5"/>
      <c r="GZ360" s="5"/>
      <c r="HA360" s="5"/>
      <c r="HB360" s="5"/>
      <c r="HC360" s="5"/>
      <c r="HD360" s="5"/>
      <c r="HE360" s="5"/>
      <c r="HF360" s="5"/>
      <c r="HG360" s="5"/>
      <c r="HH360" s="5"/>
      <c r="HI360" s="5"/>
      <c r="HJ360" s="5"/>
      <c r="HK360" s="5"/>
      <c r="HL360" s="5"/>
      <c r="HM360" s="5"/>
      <c r="HN360" s="5"/>
      <c r="HO360" s="5"/>
      <c r="HP360" s="5"/>
    </row>
    <row r="361" spans="1:224" ht="12" customHeight="1" x14ac:dyDescent="0.25">
      <c r="A361" s="6"/>
      <c r="B361" s="35" t="s">
        <v>29</v>
      </c>
      <c r="C361" s="49"/>
      <c r="D361" s="48">
        <f t="shared" ref="D361:N361" si="64">SUM(D356:D360)</f>
        <v>32.599999999999994</v>
      </c>
      <c r="E361" s="48">
        <f t="shared" si="64"/>
        <v>25.599999999999998</v>
      </c>
      <c r="F361" s="48">
        <f t="shared" si="64"/>
        <v>87.64</v>
      </c>
      <c r="G361" s="44">
        <f t="shared" si="64"/>
        <v>712</v>
      </c>
      <c r="H361" s="44">
        <f t="shared" si="64"/>
        <v>60</v>
      </c>
      <c r="I361" s="44">
        <f t="shared" si="64"/>
        <v>126</v>
      </c>
      <c r="J361" s="44">
        <f t="shared" si="64"/>
        <v>266</v>
      </c>
      <c r="K361" s="48">
        <f t="shared" si="64"/>
        <v>6.9300000000000006</v>
      </c>
      <c r="L361" s="48">
        <f t="shared" si="64"/>
        <v>0.28400000000000003</v>
      </c>
      <c r="M361" s="48">
        <f t="shared" si="64"/>
        <v>12.76</v>
      </c>
      <c r="N361" s="48">
        <f t="shared" si="64"/>
        <v>0.12</v>
      </c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  <c r="AA361" s="5"/>
      <c r="AB361" s="5"/>
      <c r="AC361" s="5"/>
      <c r="AD361" s="5"/>
      <c r="AE361" s="5"/>
      <c r="AF361" s="5"/>
      <c r="AG361" s="5"/>
      <c r="AH361" s="5"/>
      <c r="AI361" s="5"/>
      <c r="AJ361" s="5"/>
      <c r="AK361" s="5"/>
      <c r="AL361" s="5"/>
      <c r="AM361" s="5"/>
      <c r="AN361" s="5"/>
      <c r="AO361" s="5"/>
      <c r="AP361" s="5"/>
      <c r="AQ361" s="5"/>
      <c r="AR361" s="5"/>
      <c r="AS361" s="5"/>
      <c r="AT361" s="5"/>
      <c r="AU361" s="5"/>
      <c r="AV361" s="5"/>
      <c r="AW361" s="5"/>
      <c r="AX361" s="5"/>
      <c r="AY361" s="5"/>
      <c r="AZ361" s="5"/>
      <c r="BA361" s="5"/>
      <c r="BB361" s="5"/>
      <c r="BC361" s="5"/>
      <c r="BD361" s="5"/>
      <c r="BE361" s="5"/>
      <c r="BF361" s="5"/>
      <c r="BG361" s="5"/>
      <c r="BH361" s="5"/>
      <c r="BI361" s="5"/>
      <c r="BJ361" s="5"/>
      <c r="BK361" s="5"/>
      <c r="BL361" s="5"/>
      <c r="BM361" s="5"/>
      <c r="BN361" s="5"/>
      <c r="BO361" s="5"/>
      <c r="BP361" s="5"/>
      <c r="BQ361" s="5"/>
      <c r="BR361" s="5"/>
      <c r="BS361" s="5"/>
      <c r="BT361" s="5"/>
      <c r="BU361" s="5"/>
      <c r="BV361" s="5"/>
      <c r="BW361" s="5"/>
      <c r="BX361" s="5"/>
      <c r="BY361" s="5"/>
      <c r="BZ361" s="5"/>
      <c r="CA361" s="5"/>
      <c r="CB361" s="5"/>
      <c r="CC361" s="5"/>
      <c r="CD361" s="5"/>
      <c r="CE361" s="5"/>
      <c r="CF361" s="5"/>
      <c r="CG361" s="5"/>
      <c r="CH361" s="5"/>
      <c r="CI361" s="5"/>
      <c r="CJ361" s="5"/>
      <c r="CK361" s="5"/>
      <c r="CL361" s="5"/>
      <c r="CM361" s="5"/>
      <c r="CN361" s="5"/>
      <c r="CO361" s="5"/>
      <c r="CP361" s="5"/>
      <c r="CQ361" s="5"/>
      <c r="CR361" s="5"/>
      <c r="CS361" s="5"/>
      <c r="CT361" s="5"/>
      <c r="CU361" s="5"/>
      <c r="CV361" s="5"/>
      <c r="CW361" s="5"/>
      <c r="CX361" s="5"/>
      <c r="CY361" s="5"/>
      <c r="CZ361" s="5"/>
      <c r="DA361" s="5"/>
      <c r="DB361" s="5"/>
      <c r="DC361" s="5"/>
      <c r="DD361" s="5"/>
      <c r="DE361" s="5"/>
      <c r="DF361" s="5"/>
      <c r="DG361" s="5"/>
      <c r="DH361" s="5"/>
      <c r="DI361" s="5"/>
      <c r="DJ361" s="5"/>
      <c r="DK361" s="5"/>
      <c r="DL361" s="5"/>
      <c r="DM361" s="5"/>
      <c r="DN361" s="5"/>
      <c r="DO361" s="5"/>
      <c r="DP361" s="5"/>
      <c r="DQ361" s="5"/>
      <c r="DR361" s="5"/>
      <c r="DS361" s="5"/>
      <c r="DT361" s="5"/>
      <c r="DU361" s="5"/>
      <c r="DV361" s="5"/>
      <c r="DW361" s="5"/>
      <c r="DX361" s="5"/>
      <c r="DY361" s="5"/>
      <c r="DZ361" s="5"/>
      <c r="EA361" s="5"/>
      <c r="EB361" s="5"/>
      <c r="EC361" s="5"/>
      <c r="ED361" s="5"/>
      <c r="EE361" s="5"/>
      <c r="EF361" s="5"/>
      <c r="EG361" s="5"/>
      <c r="EH361" s="5"/>
      <c r="EI361" s="5"/>
      <c r="EJ361" s="5"/>
      <c r="EK361" s="5"/>
      <c r="EL361" s="5"/>
      <c r="EM361" s="5"/>
      <c r="EN361" s="5"/>
      <c r="EO361" s="5"/>
      <c r="EP361" s="5"/>
      <c r="EQ361" s="5"/>
      <c r="ER361" s="5"/>
      <c r="ES361" s="5"/>
      <c r="ET361" s="5"/>
      <c r="EU361" s="5"/>
      <c r="EV361" s="5"/>
      <c r="EW361" s="5"/>
      <c r="EX361" s="5"/>
      <c r="EY361" s="5"/>
      <c r="EZ361" s="5"/>
      <c r="FA361" s="5"/>
      <c r="FB361" s="5"/>
      <c r="FC361" s="5"/>
      <c r="FD361" s="5"/>
      <c r="FE361" s="5"/>
      <c r="FF361" s="5"/>
      <c r="FG361" s="5"/>
      <c r="FH361" s="5"/>
      <c r="FI361" s="5"/>
      <c r="FJ361" s="5"/>
      <c r="FK361" s="5"/>
      <c r="FL361" s="5"/>
      <c r="FM361" s="5"/>
      <c r="FN361" s="5"/>
      <c r="FO361" s="5"/>
      <c r="FP361" s="5"/>
      <c r="FQ361" s="5"/>
      <c r="FR361" s="5"/>
      <c r="FS361" s="5"/>
      <c r="FT361" s="5"/>
      <c r="FU361" s="5"/>
      <c r="FV361" s="5"/>
      <c r="FW361" s="5"/>
      <c r="FX361" s="5"/>
      <c r="FY361" s="5"/>
      <c r="FZ361" s="5"/>
      <c r="GA361" s="5"/>
      <c r="GB361" s="5"/>
      <c r="GC361" s="5"/>
      <c r="GD361" s="5"/>
      <c r="GE361" s="5"/>
      <c r="GF361" s="5"/>
      <c r="GG361" s="5"/>
      <c r="GH361" s="5"/>
      <c r="GI361" s="5"/>
      <c r="GJ361" s="5"/>
      <c r="GK361" s="5"/>
      <c r="GL361" s="5"/>
      <c r="GM361" s="5"/>
      <c r="GN361" s="5"/>
      <c r="GO361" s="5"/>
      <c r="GP361" s="5"/>
      <c r="GQ361" s="5"/>
      <c r="GR361" s="5"/>
      <c r="GS361" s="5"/>
      <c r="GT361" s="5"/>
      <c r="GU361" s="5"/>
      <c r="GV361" s="5"/>
      <c r="GW361" s="5"/>
      <c r="GX361" s="5"/>
      <c r="GY361" s="5"/>
      <c r="GZ361" s="5"/>
      <c r="HA361" s="5"/>
      <c r="HB361" s="5"/>
      <c r="HC361" s="5"/>
      <c r="HD361" s="5"/>
      <c r="HE361" s="5"/>
      <c r="HF361" s="5"/>
      <c r="HG361" s="5"/>
      <c r="HH361" s="5"/>
      <c r="HI361" s="5"/>
      <c r="HJ361" s="5"/>
      <c r="HK361" s="5"/>
      <c r="HL361" s="5"/>
      <c r="HM361" s="5"/>
      <c r="HN361" s="5"/>
      <c r="HO361" s="5"/>
      <c r="HP361" s="5"/>
    </row>
    <row r="362" spans="1:224" ht="12" customHeight="1" x14ac:dyDescent="0.25">
      <c r="A362" s="6"/>
      <c r="B362" s="18" t="s">
        <v>49</v>
      </c>
      <c r="C362" s="38"/>
      <c r="D362" s="38"/>
      <c r="E362" s="38"/>
      <c r="F362" s="38"/>
      <c r="G362" s="39"/>
      <c r="H362" s="39"/>
      <c r="I362" s="39"/>
      <c r="J362" s="39"/>
      <c r="K362" s="38"/>
      <c r="L362" s="38"/>
      <c r="M362" s="38"/>
      <c r="N362" s="38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  <c r="AA362" s="5"/>
      <c r="AB362" s="5"/>
      <c r="AC362" s="5"/>
      <c r="AD362" s="5"/>
      <c r="AE362" s="5"/>
      <c r="AF362" s="5"/>
      <c r="AG362" s="5"/>
      <c r="AH362" s="5"/>
      <c r="AI362" s="5"/>
      <c r="AJ362" s="5"/>
      <c r="AK362" s="5"/>
      <c r="AL362" s="5"/>
      <c r="AM362" s="5"/>
      <c r="AN362" s="5"/>
      <c r="AO362" s="5"/>
      <c r="AP362" s="5"/>
      <c r="AQ362" s="5"/>
      <c r="AR362" s="5"/>
      <c r="AS362" s="5"/>
      <c r="AT362" s="5"/>
      <c r="AU362" s="5"/>
      <c r="AV362" s="5"/>
      <c r="AW362" s="5"/>
      <c r="AX362" s="5"/>
      <c r="AY362" s="5"/>
      <c r="AZ362" s="5"/>
      <c r="BA362" s="5"/>
      <c r="BB362" s="5"/>
      <c r="BC362" s="5"/>
      <c r="BD362" s="5"/>
      <c r="BE362" s="5"/>
      <c r="BF362" s="5"/>
      <c r="BG362" s="5"/>
      <c r="BH362" s="5"/>
      <c r="BI362" s="5"/>
      <c r="BJ362" s="5"/>
      <c r="BK362" s="5"/>
      <c r="BL362" s="5"/>
      <c r="BM362" s="5"/>
      <c r="BN362" s="5"/>
      <c r="BO362" s="5"/>
      <c r="BP362" s="5"/>
      <c r="BQ362" s="5"/>
      <c r="BR362" s="5"/>
      <c r="BS362" s="5"/>
      <c r="BT362" s="5"/>
      <c r="BU362" s="5"/>
      <c r="BV362" s="5"/>
      <c r="BW362" s="5"/>
      <c r="BX362" s="5"/>
      <c r="BY362" s="5"/>
      <c r="BZ362" s="5"/>
      <c r="CA362" s="5"/>
      <c r="CB362" s="5"/>
      <c r="CC362" s="5"/>
      <c r="CD362" s="5"/>
      <c r="CE362" s="5"/>
      <c r="CF362" s="5"/>
      <c r="CG362" s="5"/>
      <c r="CH362" s="5"/>
      <c r="CI362" s="5"/>
      <c r="CJ362" s="5"/>
      <c r="CK362" s="5"/>
      <c r="CL362" s="5"/>
      <c r="CM362" s="5"/>
      <c r="CN362" s="5"/>
      <c r="CO362" s="5"/>
      <c r="CP362" s="5"/>
      <c r="CQ362" s="5"/>
      <c r="CR362" s="5"/>
      <c r="CS362" s="5"/>
      <c r="CT362" s="5"/>
      <c r="CU362" s="5"/>
      <c r="CV362" s="5"/>
      <c r="CW362" s="5"/>
      <c r="CX362" s="5"/>
      <c r="CY362" s="5"/>
      <c r="CZ362" s="5"/>
      <c r="DA362" s="5"/>
      <c r="DB362" s="5"/>
      <c r="DC362" s="5"/>
      <c r="DD362" s="5"/>
      <c r="DE362" s="5"/>
      <c r="DF362" s="5"/>
      <c r="DG362" s="5"/>
      <c r="DH362" s="5"/>
      <c r="DI362" s="5"/>
      <c r="DJ362" s="5"/>
      <c r="DK362" s="5"/>
      <c r="DL362" s="5"/>
      <c r="DM362" s="5"/>
      <c r="DN362" s="5"/>
      <c r="DO362" s="5"/>
      <c r="DP362" s="5"/>
      <c r="DQ362" s="5"/>
      <c r="DR362" s="5"/>
      <c r="DS362" s="5"/>
      <c r="DT362" s="5"/>
      <c r="DU362" s="5"/>
      <c r="DV362" s="5"/>
      <c r="DW362" s="5"/>
      <c r="DX362" s="5"/>
      <c r="DY362" s="5"/>
      <c r="DZ362" s="5"/>
      <c r="EA362" s="5"/>
      <c r="EB362" s="5"/>
      <c r="EC362" s="5"/>
      <c r="ED362" s="5"/>
      <c r="EE362" s="5"/>
      <c r="EF362" s="5"/>
      <c r="EG362" s="5"/>
      <c r="EH362" s="5"/>
      <c r="EI362" s="5"/>
      <c r="EJ362" s="5"/>
      <c r="EK362" s="5"/>
      <c r="EL362" s="5"/>
      <c r="EM362" s="5"/>
      <c r="EN362" s="5"/>
      <c r="EO362" s="5"/>
      <c r="EP362" s="5"/>
      <c r="EQ362" s="5"/>
      <c r="ER362" s="5"/>
      <c r="ES362" s="5"/>
      <c r="ET362" s="5"/>
      <c r="EU362" s="5"/>
      <c r="EV362" s="5"/>
      <c r="EW362" s="5"/>
      <c r="EX362" s="5"/>
      <c r="EY362" s="5"/>
      <c r="EZ362" s="5"/>
      <c r="FA362" s="5"/>
      <c r="FB362" s="5"/>
      <c r="FC362" s="5"/>
      <c r="FD362" s="5"/>
      <c r="FE362" s="5"/>
      <c r="FF362" s="5"/>
      <c r="FG362" s="5"/>
      <c r="FH362" s="5"/>
      <c r="FI362" s="5"/>
      <c r="FJ362" s="5"/>
      <c r="FK362" s="5"/>
      <c r="FL362" s="5"/>
      <c r="FM362" s="5"/>
      <c r="FN362" s="5"/>
      <c r="FO362" s="5"/>
      <c r="FP362" s="5"/>
      <c r="FQ362" s="5"/>
      <c r="FR362" s="5"/>
      <c r="FS362" s="5"/>
      <c r="FT362" s="5"/>
      <c r="FU362" s="5"/>
      <c r="FV362" s="5"/>
      <c r="FW362" s="5"/>
      <c r="FX362" s="5"/>
      <c r="FY362" s="5"/>
      <c r="FZ362" s="5"/>
      <c r="GA362" s="5"/>
      <c r="GB362" s="5"/>
      <c r="GC362" s="5"/>
      <c r="GD362" s="5"/>
      <c r="GE362" s="5"/>
      <c r="GF362" s="5"/>
      <c r="GG362" s="5"/>
      <c r="GH362" s="5"/>
      <c r="GI362" s="5"/>
      <c r="GJ362" s="5"/>
      <c r="GK362" s="5"/>
      <c r="GL362" s="5"/>
      <c r="GM362" s="5"/>
      <c r="GN362" s="5"/>
      <c r="GO362" s="5"/>
      <c r="GP362" s="5"/>
      <c r="GQ362" s="5"/>
      <c r="GR362" s="5"/>
      <c r="GS362" s="5"/>
      <c r="GT362" s="5"/>
      <c r="GU362" s="5"/>
      <c r="GV362" s="5"/>
      <c r="GW362" s="5"/>
      <c r="GX362" s="5"/>
      <c r="GY362" s="5"/>
      <c r="GZ362" s="5"/>
      <c r="HA362" s="5"/>
      <c r="HB362" s="5"/>
      <c r="HC362" s="5"/>
      <c r="HD362" s="5"/>
      <c r="HE362" s="5"/>
      <c r="HF362" s="5"/>
      <c r="HG362" s="5"/>
      <c r="HH362" s="5"/>
      <c r="HI362" s="5"/>
      <c r="HJ362" s="5"/>
      <c r="HK362" s="5"/>
      <c r="HL362" s="5"/>
      <c r="HM362" s="5"/>
      <c r="HN362" s="5"/>
      <c r="HO362" s="5"/>
      <c r="HP362" s="5"/>
    </row>
    <row r="363" spans="1:224" ht="12" customHeight="1" x14ac:dyDescent="0.25">
      <c r="A363" s="6">
        <v>82</v>
      </c>
      <c r="B363" s="40" t="s">
        <v>87</v>
      </c>
      <c r="C363" s="19" t="s">
        <v>51</v>
      </c>
      <c r="D363" s="14">
        <v>1.8</v>
      </c>
      <c r="E363" s="14">
        <v>5.6</v>
      </c>
      <c r="F363" s="14">
        <v>12</v>
      </c>
      <c r="G363" s="15">
        <v>106</v>
      </c>
      <c r="H363" s="15">
        <v>37</v>
      </c>
      <c r="I363" s="15">
        <v>22</v>
      </c>
      <c r="J363" s="15">
        <v>54</v>
      </c>
      <c r="K363" s="14">
        <v>1.1000000000000001</v>
      </c>
      <c r="L363" s="14">
        <v>0.22</v>
      </c>
      <c r="M363" s="14">
        <v>10.3</v>
      </c>
      <c r="N363" s="14">
        <v>0.01</v>
      </c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  <c r="AA363" s="5"/>
      <c r="AB363" s="5"/>
      <c r="AC363" s="5"/>
      <c r="AD363" s="5"/>
      <c r="AE363" s="5"/>
      <c r="AF363" s="5"/>
      <c r="AG363" s="5"/>
      <c r="AH363" s="5"/>
      <c r="AI363" s="5"/>
      <c r="AJ363" s="5"/>
      <c r="AK363" s="5"/>
      <c r="AL363" s="5"/>
      <c r="AM363" s="5"/>
      <c r="AN363" s="5"/>
      <c r="AO363" s="5"/>
      <c r="AP363" s="5"/>
      <c r="AQ363" s="5"/>
      <c r="AR363" s="5"/>
      <c r="AS363" s="5"/>
      <c r="AT363" s="5"/>
      <c r="AU363" s="5"/>
      <c r="AV363" s="5"/>
      <c r="AW363" s="5"/>
      <c r="AX363" s="5"/>
      <c r="AY363" s="5"/>
      <c r="AZ363" s="5"/>
      <c r="BA363" s="5"/>
      <c r="BB363" s="5"/>
      <c r="BC363" s="5"/>
      <c r="BD363" s="5"/>
      <c r="BE363" s="5"/>
      <c r="BF363" s="5"/>
      <c r="BG363" s="5"/>
      <c r="BH363" s="5"/>
      <c r="BI363" s="5"/>
      <c r="BJ363" s="5"/>
      <c r="BK363" s="5"/>
      <c r="BL363" s="5"/>
      <c r="BM363" s="5"/>
      <c r="BN363" s="5"/>
      <c r="BO363" s="5"/>
      <c r="BP363" s="5"/>
      <c r="BQ363" s="5"/>
      <c r="BR363" s="5"/>
      <c r="BS363" s="5"/>
      <c r="BT363" s="5"/>
      <c r="BU363" s="5"/>
      <c r="BV363" s="5"/>
      <c r="BW363" s="5"/>
      <c r="BX363" s="5"/>
      <c r="BY363" s="5"/>
      <c r="BZ363" s="5"/>
      <c r="CA363" s="5"/>
      <c r="CB363" s="5"/>
      <c r="CC363" s="5"/>
      <c r="CD363" s="5"/>
      <c r="CE363" s="5"/>
      <c r="CF363" s="5"/>
      <c r="CG363" s="5"/>
      <c r="CH363" s="5"/>
      <c r="CI363" s="5"/>
      <c r="CJ363" s="5"/>
      <c r="CK363" s="5"/>
      <c r="CL363" s="5"/>
      <c r="CM363" s="5"/>
      <c r="CN363" s="5"/>
      <c r="CO363" s="5"/>
      <c r="CP363" s="5"/>
      <c r="CQ363" s="5"/>
      <c r="CR363" s="5"/>
      <c r="CS363" s="5"/>
      <c r="CT363" s="5"/>
      <c r="CU363" s="5"/>
      <c r="CV363" s="5"/>
      <c r="CW363" s="5"/>
      <c r="CX363" s="5"/>
      <c r="CY363" s="5"/>
      <c r="CZ363" s="5"/>
      <c r="DA363" s="5"/>
      <c r="DB363" s="5"/>
      <c r="DC363" s="5"/>
      <c r="DD363" s="5"/>
      <c r="DE363" s="5"/>
      <c r="DF363" s="5"/>
      <c r="DG363" s="5"/>
      <c r="DH363" s="5"/>
      <c r="DI363" s="5"/>
      <c r="DJ363" s="5"/>
      <c r="DK363" s="5"/>
      <c r="DL363" s="5"/>
      <c r="DM363" s="5"/>
      <c r="DN363" s="5"/>
      <c r="DO363" s="5"/>
      <c r="DP363" s="5"/>
      <c r="DQ363" s="5"/>
      <c r="DR363" s="5"/>
      <c r="DS363" s="5"/>
      <c r="DT363" s="5"/>
      <c r="DU363" s="5"/>
      <c r="DV363" s="5"/>
      <c r="DW363" s="5"/>
      <c r="DX363" s="5"/>
      <c r="DY363" s="5"/>
      <c r="DZ363" s="5"/>
      <c r="EA363" s="5"/>
      <c r="EB363" s="5"/>
      <c r="EC363" s="5"/>
      <c r="ED363" s="5"/>
      <c r="EE363" s="5"/>
      <c r="EF363" s="5"/>
      <c r="EG363" s="5"/>
      <c r="EH363" s="5"/>
      <c r="EI363" s="5"/>
      <c r="EJ363" s="5"/>
      <c r="EK363" s="5"/>
      <c r="EL363" s="5"/>
      <c r="EM363" s="5"/>
      <c r="EN363" s="5"/>
      <c r="EO363" s="5"/>
      <c r="EP363" s="5"/>
      <c r="EQ363" s="5"/>
      <c r="ER363" s="5"/>
      <c r="ES363" s="5"/>
      <c r="ET363" s="5"/>
      <c r="EU363" s="5"/>
      <c r="EV363" s="5"/>
      <c r="EW363" s="5"/>
      <c r="EX363" s="5"/>
      <c r="EY363" s="5"/>
      <c r="EZ363" s="5"/>
      <c r="FA363" s="5"/>
      <c r="FB363" s="5"/>
      <c r="FC363" s="5"/>
      <c r="FD363" s="5"/>
      <c r="FE363" s="5"/>
      <c r="FF363" s="5"/>
      <c r="FG363" s="5"/>
      <c r="FH363" s="5"/>
      <c r="FI363" s="5"/>
      <c r="FJ363" s="5"/>
      <c r="FK363" s="5"/>
      <c r="FL363" s="5"/>
      <c r="FM363" s="5"/>
      <c r="FN363" s="5"/>
      <c r="FO363" s="5"/>
      <c r="FP363" s="5"/>
      <c r="FQ363" s="5"/>
      <c r="FR363" s="5"/>
      <c r="FS363" s="5"/>
      <c r="FT363" s="5"/>
      <c r="FU363" s="5"/>
      <c r="FV363" s="5"/>
      <c r="FW363" s="5"/>
      <c r="FX363" s="5"/>
      <c r="FY363" s="5"/>
      <c r="FZ363" s="5"/>
      <c r="GA363" s="5"/>
      <c r="GB363" s="5"/>
      <c r="GC363" s="5"/>
      <c r="GD363" s="5"/>
      <c r="GE363" s="5"/>
      <c r="GF363" s="5"/>
      <c r="GG363" s="5"/>
      <c r="GH363" s="5"/>
      <c r="GI363" s="5"/>
      <c r="GJ363" s="5"/>
      <c r="GK363" s="5"/>
      <c r="GL363" s="5"/>
      <c r="GM363" s="5"/>
      <c r="GN363" s="5"/>
      <c r="GO363" s="5"/>
      <c r="GP363" s="5"/>
      <c r="GQ363" s="5"/>
      <c r="GR363" s="5"/>
      <c r="GS363" s="5"/>
      <c r="GT363" s="5"/>
      <c r="GU363" s="5"/>
      <c r="GV363" s="5"/>
      <c r="GW363" s="5"/>
      <c r="GX363" s="5"/>
      <c r="GY363" s="5"/>
      <c r="GZ363" s="5"/>
      <c r="HA363" s="5"/>
      <c r="HB363" s="5"/>
      <c r="HC363" s="5"/>
      <c r="HD363" s="5"/>
      <c r="HE363" s="5"/>
      <c r="HF363" s="5"/>
      <c r="HG363" s="5"/>
      <c r="HH363" s="5"/>
      <c r="HI363" s="5"/>
      <c r="HJ363" s="5"/>
      <c r="HK363" s="5"/>
      <c r="HL363" s="5"/>
      <c r="HM363" s="5"/>
      <c r="HN363" s="5"/>
      <c r="HO363" s="5"/>
      <c r="HP363" s="5"/>
    </row>
    <row r="364" spans="1:224" ht="12" customHeight="1" x14ac:dyDescent="0.25">
      <c r="A364" s="20" t="s">
        <v>67</v>
      </c>
      <c r="B364" s="30" t="s">
        <v>68</v>
      </c>
      <c r="C364" s="22" t="s">
        <v>69</v>
      </c>
      <c r="D364" s="23">
        <v>11.3</v>
      </c>
      <c r="E364" s="23">
        <v>11.8</v>
      </c>
      <c r="F364" s="23">
        <v>12.9</v>
      </c>
      <c r="G364" s="24">
        <v>202</v>
      </c>
      <c r="H364" s="24">
        <v>17</v>
      </c>
      <c r="I364" s="24">
        <v>15</v>
      </c>
      <c r="J364" s="24">
        <v>77</v>
      </c>
      <c r="K364" s="23">
        <v>0.8</v>
      </c>
      <c r="L364" s="23">
        <v>0.13</v>
      </c>
      <c r="M364" s="23">
        <v>0.95</v>
      </c>
      <c r="N364" s="23">
        <v>0.03</v>
      </c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  <c r="AA364" s="5"/>
      <c r="AB364" s="5"/>
      <c r="AC364" s="5"/>
      <c r="AD364" s="5"/>
      <c r="AE364" s="5"/>
      <c r="AF364" s="5"/>
      <c r="AG364" s="5"/>
      <c r="AH364" s="5"/>
      <c r="AI364" s="5"/>
      <c r="AJ364" s="5"/>
      <c r="AK364" s="5"/>
      <c r="AL364" s="5"/>
      <c r="AM364" s="5"/>
      <c r="AN364" s="5"/>
      <c r="AO364" s="5"/>
      <c r="AP364" s="5"/>
      <c r="AQ364" s="5"/>
      <c r="AR364" s="5"/>
      <c r="AS364" s="5"/>
      <c r="AT364" s="5"/>
      <c r="AU364" s="5"/>
      <c r="AV364" s="5"/>
      <c r="AW364" s="5"/>
      <c r="AX364" s="5"/>
      <c r="AY364" s="5"/>
      <c r="AZ364" s="5"/>
      <c r="BA364" s="5"/>
      <c r="BB364" s="5"/>
      <c r="BC364" s="5"/>
      <c r="BD364" s="5"/>
      <c r="BE364" s="5"/>
      <c r="BF364" s="5"/>
      <c r="BG364" s="5"/>
      <c r="BH364" s="5"/>
      <c r="BI364" s="5"/>
      <c r="BJ364" s="5"/>
      <c r="BK364" s="5"/>
      <c r="BL364" s="5"/>
      <c r="BM364" s="5"/>
      <c r="BN364" s="5"/>
      <c r="BO364" s="5"/>
      <c r="BP364" s="5"/>
      <c r="BQ364" s="5"/>
      <c r="BR364" s="5"/>
      <c r="BS364" s="5"/>
      <c r="BT364" s="5"/>
      <c r="BU364" s="5"/>
      <c r="BV364" s="5"/>
      <c r="BW364" s="5"/>
      <c r="BX364" s="5"/>
      <c r="BY364" s="5"/>
      <c r="BZ364" s="5"/>
      <c r="CA364" s="5"/>
      <c r="CB364" s="5"/>
      <c r="CC364" s="5"/>
      <c r="CD364" s="5"/>
      <c r="CE364" s="5"/>
      <c r="CF364" s="5"/>
      <c r="CG364" s="5"/>
      <c r="CH364" s="5"/>
      <c r="CI364" s="5"/>
      <c r="CJ364" s="5"/>
      <c r="CK364" s="5"/>
      <c r="CL364" s="5"/>
      <c r="CM364" s="5"/>
      <c r="CN364" s="5"/>
      <c r="CO364" s="5"/>
      <c r="CP364" s="5"/>
      <c r="CQ364" s="5"/>
      <c r="CR364" s="5"/>
      <c r="CS364" s="5"/>
      <c r="CT364" s="5"/>
      <c r="CU364" s="5"/>
      <c r="CV364" s="5"/>
      <c r="CW364" s="5"/>
      <c r="CX364" s="5"/>
      <c r="CY364" s="5"/>
      <c r="CZ364" s="5"/>
      <c r="DA364" s="5"/>
      <c r="DB364" s="5"/>
      <c r="DC364" s="5"/>
      <c r="DD364" s="5"/>
      <c r="DE364" s="5"/>
      <c r="DF364" s="5"/>
      <c r="DG364" s="5"/>
      <c r="DH364" s="5"/>
      <c r="DI364" s="5"/>
      <c r="DJ364" s="5"/>
      <c r="DK364" s="5"/>
      <c r="DL364" s="5"/>
      <c r="DM364" s="5"/>
      <c r="DN364" s="5"/>
      <c r="DO364" s="5"/>
      <c r="DP364" s="5"/>
      <c r="DQ364" s="5"/>
      <c r="DR364" s="5"/>
      <c r="DS364" s="5"/>
      <c r="DT364" s="5"/>
      <c r="DU364" s="5"/>
      <c r="DV364" s="5"/>
      <c r="DW364" s="5"/>
      <c r="DX364" s="5"/>
      <c r="DY364" s="5"/>
      <c r="DZ364" s="5"/>
      <c r="EA364" s="5"/>
      <c r="EB364" s="5"/>
      <c r="EC364" s="5"/>
      <c r="ED364" s="5"/>
      <c r="EE364" s="5"/>
      <c r="EF364" s="5"/>
      <c r="EG364" s="5"/>
      <c r="EH364" s="5"/>
      <c r="EI364" s="5"/>
      <c r="EJ364" s="5"/>
      <c r="EK364" s="5"/>
      <c r="EL364" s="5"/>
      <c r="EM364" s="5"/>
      <c r="EN364" s="5"/>
      <c r="EO364" s="5"/>
      <c r="EP364" s="5"/>
      <c r="EQ364" s="5"/>
      <c r="ER364" s="5"/>
      <c r="ES364" s="5"/>
      <c r="ET364" s="5"/>
      <c r="EU364" s="5"/>
      <c r="EV364" s="5"/>
      <c r="EW364" s="5"/>
      <c r="EX364" s="5"/>
      <c r="EY364" s="5"/>
      <c r="EZ364" s="5"/>
      <c r="FA364" s="5"/>
      <c r="FB364" s="5"/>
      <c r="FC364" s="5"/>
      <c r="FD364" s="5"/>
      <c r="FE364" s="5"/>
      <c r="FF364" s="5"/>
      <c r="FG364" s="5"/>
      <c r="FH364" s="5"/>
      <c r="FI364" s="5"/>
      <c r="FJ364" s="5"/>
      <c r="FK364" s="5"/>
      <c r="FL364" s="5"/>
      <c r="FM364" s="5"/>
      <c r="FN364" s="5"/>
      <c r="FO364" s="5"/>
      <c r="FP364" s="5"/>
      <c r="FQ364" s="5"/>
      <c r="FR364" s="5"/>
      <c r="FS364" s="5"/>
      <c r="FT364" s="5"/>
      <c r="FU364" s="5"/>
      <c r="FV364" s="5"/>
      <c r="FW364" s="5"/>
      <c r="FX364" s="5"/>
      <c r="FY364" s="5"/>
      <c r="FZ364" s="5"/>
      <c r="GA364" s="5"/>
      <c r="GB364" s="5"/>
      <c r="GC364" s="5"/>
      <c r="GD364" s="5"/>
      <c r="GE364" s="5"/>
      <c r="GF364" s="5"/>
      <c r="GG364" s="5"/>
      <c r="GH364" s="5"/>
      <c r="GI364" s="5"/>
      <c r="GJ364" s="5"/>
      <c r="GK364" s="5"/>
      <c r="GL364" s="5"/>
      <c r="GM364" s="5"/>
      <c r="GN364" s="5"/>
      <c r="GO364" s="5"/>
      <c r="GP364" s="5"/>
      <c r="GQ364" s="5"/>
      <c r="GR364" s="5"/>
      <c r="GS364" s="5"/>
      <c r="GT364" s="5"/>
      <c r="GU364" s="5"/>
      <c r="GV364" s="5"/>
      <c r="GW364" s="5"/>
      <c r="GX364" s="5"/>
      <c r="GY364" s="5"/>
      <c r="GZ364" s="5"/>
      <c r="HA364" s="5"/>
      <c r="HB364" s="5"/>
      <c r="HC364" s="5"/>
      <c r="HD364" s="5"/>
      <c r="HE364" s="5"/>
      <c r="HF364" s="5"/>
      <c r="HG364" s="5"/>
      <c r="HH364" s="5"/>
      <c r="HI364" s="5"/>
      <c r="HJ364" s="5"/>
      <c r="HK364" s="5"/>
      <c r="HL364" s="5"/>
      <c r="HM364" s="5"/>
      <c r="HN364" s="5"/>
      <c r="HO364" s="5"/>
      <c r="HP364" s="5"/>
    </row>
    <row r="365" spans="1:224" ht="12" customHeight="1" x14ac:dyDescent="0.25">
      <c r="A365" s="6">
        <v>312</v>
      </c>
      <c r="B365" s="21" t="s">
        <v>70</v>
      </c>
      <c r="C365" s="41">
        <v>180</v>
      </c>
      <c r="D365" s="14">
        <v>3.8</v>
      </c>
      <c r="E365" s="14">
        <v>6.3</v>
      </c>
      <c r="F365" s="14">
        <v>14.5</v>
      </c>
      <c r="G365" s="15">
        <v>130</v>
      </c>
      <c r="H365" s="15">
        <v>46</v>
      </c>
      <c r="I365" s="15">
        <v>33</v>
      </c>
      <c r="J365" s="15">
        <v>99</v>
      </c>
      <c r="K365" s="14">
        <v>1.18</v>
      </c>
      <c r="L365" s="14">
        <v>0.01</v>
      </c>
      <c r="M365" s="14">
        <v>0.36</v>
      </c>
      <c r="N365" s="14">
        <v>0.06</v>
      </c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  <c r="AA365" s="5"/>
      <c r="AB365" s="5"/>
      <c r="AC365" s="5"/>
      <c r="AD365" s="5"/>
      <c r="AE365" s="5"/>
      <c r="AF365" s="5"/>
      <c r="AG365" s="5"/>
      <c r="AH365" s="5"/>
      <c r="AI365" s="5"/>
      <c r="AJ365" s="5"/>
      <c r="AK365" s="5"/>
      <c r="AL365" s="5"/>
      <c r="AM365" s="5"/>
      <c r="AN365" s="5"/>
      <c r="AO365" s="5"/>
      <c r="AP365" s="5"/>
      <c r="AQ365" s="5"/>
      <c r="AR365" s="5"/>
      <c r="AS365" s="5"/>
      <c r="AT365" s="5"/>
      <c r="AU365" s="5"/>
      <c r="AV365" s="5"/>
      <c r="AW365" s="5"/>
      <c r="AX365" s="5"/>
      <c r="AY365" s="5"/>
      <c r="AZ365" s="5"/>
      <c r="BA365" s="5"/>
      <c r="BB365" s="5"/>
      <c r="BC365" s="5"/>
      <c r="BD365" s="5"/>
      <c r="BE365" s="5"/>
      <c r="BF365" s="5"/>
      <c r="BG365" s="5"/>
      <c r="BH365" s="5"/>
      <c r="BI365" s="5"/>
      <c r="BJ365" s="5"/>
      <c r="BK365" s="5"/>
      <c r="BL365" s="5"/>
      <c r="BM365" s="5"/>
      <c r="BN365" s="5"/>
      <c r="BO365" s="5"/>
      <c r="BP365" s="5"/>
      <c r="BQ365" s="5"/>
      <c r="BR365" s="5"/>
      <c r="BS365" s="5"/>
      <c r="BT365" s="5"/>
      <c r="BU365" s="5"/>
      <c r="BV365" s="5"/>
      <c r="BW365" s="5"/>
      <c r="BX365" s="5"/>
      <c r="BY365" s="5"/>
      <c r="BZ365" s="5"/>
      <c r="CA365" s="5"/>
      <c r="CB365" s="5"/>
      <c r="CC365" s="5"/>
      <c r="CD365" s="5"/>
      <c r="CE365" s="5"/>
      <c r="CF365" s="5"/>
      <c r="CG365" s="5"/>
      <c r="CH365" s="5"/>
      <c r="CI365" s="5"/>
      <c r="CJ365" s="5"/>
      <c r="CK365" s="5"/>
      <c r="CL365" s="5"/>
      <c r="CM365" s="5"/>
      <c r="CN365" s="5"/>
      <c r="CO365" s="5"/>
      <c r="CP365" s="5"/>
      <c r="CQ365" s="5"/>
      <c r="CR365" s="5"/>
      <c r="CS365" s="5"/>
      <c r="CT365" s="5"/>
      <c r="CU365" s="5"/>
      <c r="CV365" s="5"/>
      <c r="CW365" s="5"/>
      <c r="CX365" s="5"/>
      <c r="CY365" s="5"/>
      <c r="CZ365" s="5"/>
      <c r="DA365" s="5"/>
      <c r="DB365" s="5"/>
      <c r="DC365" s="5"/>
      <c r="DD365" s="5"/>
      <c r="DE365" s="5"/>
      <c r="DF365" s="5"/>
      <c r="DG365" s="5"/>
      <c r="DH365" s="5"/>
      <c r="DI365" s="5"/>
      <c r="DJ365" s="5"/>
      <c r="DK365" s="5"/>
      <c r="DL365" s="5"/>
      <c r="DM365" s="5"/>
      <c r="DN365" s="5"/>
      <c r="DO365" s="5"/>
      <c r="DP365" s="5"/>
      <c r="DQ365" s="5"/>
      <c r="DR365" s="5"/>
      <c r="DS365" s="5"/>
      <c r="DT365" s="5"/>
      <c r="DU365" s="5"/>
      <c r="DV365" s="5"/>
      <c r="DW365" s="5"/>
      <c r="DX365" s="5"/>
      <c r="DY365" s="5"/>
      <c r="DZ365" s="5"/>
      <c r="EA365" s="5"/>
      <c r="EB365" s="5"/>
      <c r="EC365" s="5"/>
      <c r="ED365" s="5"/>
      <c r="EE365" s="5"/>
      <c r="EF365" s="5"/>
      <c r="EG365" s="5"/>
      <c r="EH365" s="5"/>
      <c r="EI365" s="5"/>
      <c r="EJ365" s="5"/>
      <c r="EK365" s="5"/>
      <c r="EL365" s="5"/>
      <c r="EM365" s="5"/>
      <c r="EN365" s="5"/>
      <c r="EO365" s="5"/>
      <c r="EP365" s="5"/>
      <c r="EQ365" s="5"/>
      <c r="ER365" s="5"/>
      <c r="ES365" s="5"/>
      <c r="ET365" s="5"/>
      <c r="EU365" s="5"/>
      <c r="EV365" s="5"/>
      <c r="EW365" s="5"/>
      <c r="EX365" s="5"/>
      <c r="EY365" s="5"/>
      <c r="EZ365" s="5"/>
      <c r="FA365" s="5"/>
      <c r="FB365" s="5"/>
      <c r="FC365" s="5"/>
      <c r="FD365" s="5"/>
      <c r="FE365" s="5"/>
      <c r="FF365" s="5"/>
      <c r="FG365" s="5"/>
      <c r="FH365" s="5"/>
      <c r="FI365" s="5"/>
      <c r="FJ365" s="5"/>
      <c r="FK365" s="5"/>
      <c r="FL365" s="5"/>
      <c r="FM365" s="5"/>
      <c r="FN365" s="5"/>
      <c r="FO365" s="5"/>
      <c r="FP365" s="5"/>
      <c r="FQ365" s="5"/>
      <c r="FR365" s="5"/>
      <c r="FS365" s="5"/>
      <c r="FT365" s="5"/>
      <c r="FU365" s="5"/>
      <c r="FV365" s="5"/>
      <c r="FW365" s="5"/>
      <c r="FX365" s="5"/>
      <c r="FY365" s="5"/>
      <c r="FZ365" s="5"/>
      <c r="GA365" s="5"/>
      <c r="GB365" s="5"/>
      <c r="GC365" s="5"/>
      <c r="GD365" s="5"/>
      <c r="GE365" s="5"/>
      <c r="GF365" s="5"/>
      <c r="GG365" s="5"/>
      <c r="GH365" s="5"/>
      <c r="GI365" s="5"/>
      <c r="GJ365" s="5"/>
      <c r="GK365" s="5"/>
      <c r="GL365" s="5"/>
      <c r="GM365" s="5"/>
      <c r="GN365" s="5"/>
      <c r="GO365" s="5"/>
      <c r="GP365" s="5"/>
      <c r="GQ365" s="5"/>
      <c r="GR365" s="5"/>
      <c r="GS365" s="5"/>
      <c r="GT365" s="5"/>
      <c r="GU365" s="5"/>
      <c r="GV365" s="5"/>
      <c r="GW365" s="5"/>
      <c r="GX365" s="5"/>
      <c r="GY365" s="5"/>
      <c r="GZ365" s="5"/>
      <c r="HA365" s="5"/>
      <c r="HB365" s="5"/>
      <c r="HC365" s="5"/>
      <c r="HD365" s="5"/>
      <c r="HE365" s="5"/>
      <c r="HF365" s="5"/>
      <c r="HG365" s="5"/>
      <c r="HH365" s="5"/>
      <c r="HI365" s="5"/>
      <c r="HJ365" s="5"/>
      <c r="HK365" s="5"/>
      <c r="HL365" s="5"/>
      <c r="HM365" s="5"/>
      <c r="HN365" s="5"/>
      <c r="HO365" s="5"/>
      <c r="HP365" s="5"/>
    </row>
    <row r="366" spans="1:224" ht="12" customHeight="1" x14ac:dyDescent="0.25">
      <c r="A366" s="6" t="s">
        <v>142</v>
      </c>
      <c r="B366" s="21" t="s">
        <v>183</v>
      </c>
      <c r="C366" s="41">
        <v>55</v>
      </c>
      <c r="D366" s="14">
        <v>0.9</v>
      </c>
      <c r="E366" s="14">
        <v>2.9</v>
      </c>
      <c r="F366" s="14">
        <v>6.3</v>
      </c>
      <c r="G366" s="15">
        <v>54</v>
      </c>
      <c r="H366" s="15">
        <v>23</v>
      </c>
      <c r="I366" s="15">
        <v>7.7</v>
      </c>
      <c r="J366" s="15">
        <v>15</v>
      </c>
      <c r="K366" s="14">
        <v>0.3</v>
      </c>
      <c r="L366" s="14">
        <v>0.01</v>
      </c>
      <c r="M366" s="14">
        <v>14.5</v>
      </c>
      <c r="N366" s="14">
        <v>0</v>
      </c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  <c r="AA366" s="5"/>
      <c r="AB366" s="5"/>
      <c r="AC366" s="5"/>
      <c r="AD366" s="5"/>
      <c r="AE366" s="5"/>
      <c r="AF366" s="5"/>
      <c r="AG366" s="5"/>
      <c r="AH366" s="5"/>
      <c r="AI366" s="5"/>
      <c r="AJ366" s="5"/>
      <c r="AK366" s="5"/>
      <c r="AL366" s="5"/>
      <c r="AM366" s="5"/>
      <c r="AN366" s="5"/>
      <c r="AO366" s="5"/>
      <c r="AP366" s="5"/>
      <c r="AQ366" s="5"/>
      <c r="AR366" s="5"/>
      <c r="AS366" s="5"/>
      <c r="AT366" s="5"/>
      <c r="AU366" s="5"/>
      <c r="AV366" s="5"/>
      <c r="AW366" s="5"/>
      <c r="AX366" s="5"/>
      <c r="AY366" s="5"/>
      <c r="AZ366" s="5"/>
      <c r="BA366" s="5"/>
      <c r="BB366" s="5"/>
      <c r="BC366" s="5"/>
      <c r="BD366" s="5"/>
      <c r="BE366" s="5"/>
      <c r="BF366" s="5"/>
      <c r="BG366" s="5"/>
      <c r="BH366" s="5"/>
      <c r="BI366" s="5"/>
      <c r="BJ366" s="5"/>
      <c r="BK366" s="5"/>
      <c r="BL366" s="5"/>
      <c r="BM366" s="5"/>
      <c r="BN366" s="5"/>
      <c r="BO366" s="5"/>
      <c r="BP366" s="5"/>
      <c r="BQ366" s="5"/>
      <c r="BR366" s="5"/>
      <c r="BS366" s="5"/>
      <c r="BT366" s="5"/>
      <c r="BU366" s="5"/>
      <c r="BV366" s="5"/>
      <c r="BW366" s="5"/>
      <c r="BX366" s="5"/>
      <c r="BY366" s="5"/>
      <c r="BZ366" s="5"/>
      <c r="CA366" s="5"/>
      <c r="CB366" s="5"/>
      <c r="CC366" s="5"/>
      <c r="CD366" s="5"/>
      <c r="CE366" s="5"/>
      <c r="CF366" s="5"/>
      <c r="CG366" s="5"/>
      <c r="CH366" s="5"/>
      <c r="CI366" s="5"/>
      <c r="CJ366" s="5"/>
      <c r="CK366" s="5"/>
      <c r="CL366" s="5"/>
      <c r="CM366" s="5"/>
      <c r="CN366" s="5"/>
      <c r="CO366" s="5"/>
      <c r="CP366" s="5"/>
      <c r="CQ366" s="5"/>
      <c r="CR366" s="5"/>
      <c r="CS366" s="5"/>
      <c r="CT366" s="5"/>
      <c r="CU366" s="5"/>
      <c r="CV366" s="5"/>
      <c r="CW366" s="5"/>
      <c r="CX366" s="5"/>
      <c r="CY366" s="5"/>
      <c r="CZ366" s="5"/>
      <c r="DA366" s="5"/>
      <c r="DB366" s="5"/>
      <c r="DC366" s="5"/>
      <c r="DD366" s="5"/>
      <c r="DE366" s="5"/>
      <c r="DF366" s="5"/>
      <c r="DG366" s="5"/>
      <c r="DH366" s="5"/>
      <c r="DI366" s="5"/>
      <c r="DJ366" s="5"/>
      <c r="DK366" s="5"/>
      <c r="DL366" s="5"/>
      <c r="DM366" s="5"/>
      <c r="DN366" s="5"/>
      <c r="DO366" s="5"/>
      <c r="DP366" s="5"/>
      <c r="DQ366" s="5"/>
      <c r="DR366" s="5"/>
      <c r="DS366" s="5"/>
      <c r="DT366" s="5"/>
      <c r="DU366" s="5"/>
      <c r="DV366" s="5"/>
      <c r="DW366" s="5"/>
      <c r="DX366" s="5"/>
      <c r="DY366" s="5"/>
      <c r="DZ366" s="5"/>
      <c r="EA366" s="5"/>
      <c r="EB366" s="5"/>
      <c r="EC366" s="5"/>
      <c r="ED366" s="5"/>
      <c r="EE366" s="5"/>
      <c r="EF366" s="5"/>
      <c r="EG366" s="5"/>
      <c r="EH366" s="5"/>
      <c r="EI366" s="5"/>
      <c r="EJ366" s="5"/>
      <c r="EK366" s="5"/>
      <c r="EL366" s="5"/>
      <c r="EM366" s="5"/>
      <c r="EN366" s="5"/>
      <c r="EO366" s="5"/>
      <c r="EP366" s="5"/>
      <c r="EQ366" s="5"/>
      <c r="ER366" s="5"/>
      <c r="ES366" s="5"/>
      <c r="ET366" s="5"/>
      <c r="EU366" s="5"/>
      <c r="EV366" s="5"/>
      <c r="EW366" s="5"/>
      <c r="EX366" s="5"/>
      <c r="EY366" s="5"/>
      <c r="EZ366" s="5"/>
      <c r="FA366" s="5"/>
      <c r="FB366" s="5"/>
      <c r="FC366" s="5"/>
      <c r="FD366" s="5"/>
      <c r="FE366" s="5"/>
      <c r="FF366" s="5"/>
      <c r="FG366" s="5"/>
      <c r="FH366" s="5"/>
      <c r="FI366" s="5"/>
      <c r="FJ366" s="5"/>
      <c r="FK366" s="5"/>
      <c r="FL366" s="5"/>
      <c r="FM366" s="5"/>
      <c r="FN366" s="5"/>
      <c r="FO366" s="5"/>
      <c r="FP366" s="5"/>
      <c r="FQ366" s="5"/>
      <c r="FR366" s="5"/>
      <c r="FS366" s="5"/>
      <c r="FT366" s="5"/>
      <c r="FU366" s="5"/>
      <c r="FV366" s="5"/>
      <c r="FW366" s="5"/>
      <c r="FX366" s="5"/>
      <c r="FY366" s="5"/>
      <c r="FZ366" s="5"/>
      <c r="GA366" s="5"/>
      <c r="GB366" s="5"/>
      <c r="GC366" s="5"/>
      <c r="GD366" s="5"/>
      <c r="GE366" s="5"/>
      <c r="GF366" s="5"/>
      <c r="GG366" s="5"/>
      <c r="GH366" s="5"/>
      <c r="GI366" s="5"/>
      <c r="GJ366" s="5"/>
      <c r="GK366" s="5"/>
      <c r="GL366" s="5"/>
      <c r="GM366" s="5"/>
      <c r="GN366" s="5"/>
      <c r="GO366" s="5"/>
      <c r="GP366" s="5"/>
      <c r="GQ366" s="5"/>
      <c r="GR366" s="5"/>
      <c r="GS366" s="5"/>
      <c r="GT366" s="5"/>
      <c r="GU366" s="5"/>
      <c r="GV366" s="5"/>
      <c r="GW366" s="5"/>
      <c r="GX366" s="5"/>
      <c r="GY366" s="5"/>
      <c r="GZ366" s="5"/>
      <c r="HA366" s="5"/>
      <c r="HB366" s="5"/>
      <c r="HC366" s="5"/>
      <c r="HD366" s="5"/>
      <c r="HE366" s="5"/>
      <c r="HF366" s="5"/>
      <c r="HG366" s="5"/>
      <c r="HH366" s="5"/>
      <c r="HI366" s="5"/>
      <c r="HJ366" s="5"/>
      <c r="HK366" s="5"/>
      <c r="HL366" s="5"/>
      <c r="HM366" s="5"/>
      <c r="HN366" s="5"/>
      <c r="HO366" s="5"/>
      <c r="HP366" s="5"/>
    </row>
    <row r="367" spans="1:224" ht="12" customHeight="1" x14ac:dyDescent="0.25">
      <c r="A367" s="20">
        <v>348</v>
      </c>
      <c r="B367" s="36" t="s">
        <v>71</v>
      </c>
      <c r="C367" s="22" t="s">
        <v>23</v>
      </c>
      <c r="D367" s="14">
        <v>1.1000000000000001</v>
      </c>
      <c r="E367" s="14">
        <v>0</v>
      </c>
      <c r="F367" s="14">
        <v>13.2</v>
      </c>
      <c r="G367" s="15">
        <v>86</v>
      </c>
      <c r="H367" s="15">
        <v>33</v>
      </c>
      <c r="I367" s="15">
        <v>21</v>
      </c>
      <c r="J367" s="15">
        <v>29</v>
      </c>
      <c r="K367" s="14">
        <v>0.7</v>
      </c>
      <c r="L367" s="14">
        <v>0</v>
      </c>
      <c r="M367" s="14">
        <v>0.9</v>
      </c>
      <c r="N367" s="14">
        <v>0</v>
      </c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  <c r="AA367" s="5"/>
      <c r="AB367" s="5"/>
      <c r="AC367" s="5"/>
      <c r="AD367" s="5"/>
      <c r="AE367" s="5"/>
      <c r="AF367" s="5"/>
      <c r="AG367" s="5"/>
      <c r="AH367" s="5"/>
      <c r="AI367" s="5"/>
      <c r="AJ367" s="5"/>
      <c r="AK367" s="5"/>
      <c r="AL367" s="5"/>
      <c r="AM367" s="5"/>
      <c r="AN367" s="5"/>
      <c r="AO367" s="5"/>
      <c r="AP367" s="5"/>
      <c r="AQ367" s="5"/>
      <c r="AR367" s="5"/>
      <c r="AS367" s="5"/>
      <c r="AT367" s="5"/>
      <c r="AU367" s="5"/>
      <c r="AV367" s="5"/>
      <c r="AW367" s="5"/>
      <c r="AX367" s="5"/>
      <c r="AY367" s="5"/>
      <c r="AZ367" s="5"/>
      <c r="BA367" s="5"/>
      <c r="BB367" s="5"/>
      <c r="BC367" s="5"/>
      <c r="BD367" s="5"/>
      <c r="BE367" s="5"/>
      <c r="BF367" s="5"/>
      <c r="BG367" s="5"/>
      <c r="BH367" s="5"/>
      <c r="BI367" s="5"/>
      <c r="BJ367" s="5"/>
      <c r="BK367" s="5"/>
      <c r="BL367" s="5"/>
      <c r="BM367" s="5"/>
      <c r="BN367" s="5"/>
      <c r="BO367" s="5"/>
      <c r="BP367" s="5"/>
      <c r="BQ367" s="5"/>
      <c r="BR367" s="5"/>
      <c r="BS367" s="5"/>
      <c r="BT367" s="5"/>
      <c r="BU367" s="5"/>
      <c r="BV367" s="5"/>
      <c r="BW367" s="5"/>
      <c r="BX367" s="5"/>
      <c r="BY367" s="5"/>
      <c r="BZ367" s="5"/>
      <c r="CA367" s="5"/>
      <c r="CB367" s="5"/>
      <c r="CC367" s="5"/>
      <c r="CD367" s="5"/>
      <c r="CE367" s="5"/>
      <c r="CF367" s="5"/>
      <c r="CG367" s="5"/>
      <c r="CH367" s="5"/>
      <c r="CI367" s="5"/>
      <c r="CJ367" s="5"/>
      <c r="CK367" s="5"/>
      <c r="CL367" s="5"/>
      <c r="CM367" s="5"/>
      <c r="CN367" s="5"/>
      <c r="CO367" s="5"/>
      <c r="CP367" s="5"/>
      <c r="CQ367" s="5"/>
      <c r="CR367" s="5"/>
      <c r="CS367" s="5"/>
      <c r="CT367" s="5"/>
      <c r="CU367" s="5"/>
      <c r="CV367" s="5"/>
      <c r="CW367" s="5"/>
      <c r="CX367" s="5"/>
      <c r="CY367" s="5"/>
      <c r="CZ367" s="5"/>
      <c r="DA367" s="5"/>
      <c r="DB367" s="5"/>
      <c r="DC367" s="5"/>
      <c r="DD367" s="5"/>
      <c r="DE367" s="5"/>
      <c r="DF367" s="5"/>
      <c r="DG367" s="5"/>
      <c r="DH367" s="5"/>
      <c r="DI367" s="5"/>
      <c r="DJ367" s="5"/>
      <c r="DK367" s="5"/>
      <c r="DL367" s="5"/>
      <c r="DM367" s="5"/>
      <c r="DN367" s="5"/>
      <c r="DO367" s="5"/>
      <c r="DP367" s="5"/>
      <c r="DQ367" s="5"/>
      <c r="DR367" s="5"/>
      <c r="DS367" s="5"/>
      <c r="DT367" s="5"/>
      <c r="DU367" s="5"/>
      <c r="DV367" s="5"/>
      <c r="DW367" s="5"/>
      <c r="DX367" s="5"/>
      <c r="DY367" s="5"/>
      <c r="DZ367" s="5"/>
      <c r="EA367" s="5"/>
      <c r="EB367" s="5"/>
      <c r="EC367" s="5"/>
      <c r="ED367" s="5"/>
      <c r="EE367" s="5"/>
      <c r="EF367" s="5"/>
      <c r="EG367" s="5"/>
      <c r="EH367" s="5"/>
      <c r="EI367" s="5"/>
      <c r="EJ367" s="5"/>
      <c r="EK367" s="5"/>
      <c r="EL367" s="5"/>
      <c r="EM367" s="5"/>
      <c r="EN367" s="5"/>
      <c r="EO367" s="5"/>
      <c r="EP367" s="5"/>
      <c r="EQ367" s="5"/>
      <c r="ER367" s="5"/>
      <c r="ES367" s="5"/>
      <c r="ET367" s="5"/>
      <c r="EU367" s="5"/>
      <c r="EV367" s="5"/>
      <c r="EW367" s="5"/>
      <c r="EX367" s="5"/>
      <c r="EY367" s="5"/>
      <c r="EZ367" s="5"/>
      <c r="FA367" s="5"/>
      <c r="FB367" s="5"/>
      <c r="FC367" s="5"/>
      <c r="FD367" s="5"/>
      <c r="FE367" s="5"/>
      <c r="FF367" s="5"/>
      <c r="FG367" s="5"/>
      <c r="FH367" s="5"/>
      <c r="FI367" s="5"/>
      <c r="FJ367" s="5"/>
      <c r="FK367" s="5"/>
      <c r="FL367" s="5"/>
      <c r="FM367" s="5"/>
      <c r="FN367" s="5"/>
      <c r="FO367" s="5"/>
      <c r="FP367" s="5"/>
      <c r="FQ367" s="5"/>
      <c r="FR367" s="5"/>
      <c r="FS367" s="5"/>
      <c r="FT367" s="5"/>
      <c r="FU367" s="5"/>
      <c r="FV367" s="5"/>
      <c r="FW367" s="5"/>
      <c r="FX367" s="5"/>
      <c r="FY367" s="5"/>
      <c r="FZ367" s="5"/>
      <c r="GA367" s="5"/>
      <c r="GB367" s="5"/>
      <c r="GC367" s="5"/>
      <c r="GD367" s="5"/>
      <c r="GE367" s="5"/>
      <c r="GF367" s="5"/>
      <c r="GG367" s="5"/>
      <c r="GH367" s="5"/>
      <c r="GI367" s="5"/>
      <c r="GJ367" s="5"/>
      <c r="GK367" s="5"/>
      <c r="GL367" s="5"/>
      <c r="GM367" s="5"/>
      <c r="GN367" s="5"/>
      <c r="GO367" s="5"/>
      <c r="GP367" s="5"/>
      <c r="GQ367" s="5"/>
      <c r="GR367" s="5"/>
      <c r="GS367" s="5"/>
      <c r="GT367" s="5"/>
      <c r="GU367" s="5"/>
      <c r="GV367" s="5"/>
      <c r="GW367" s="5"/>
      <c r="GX367" s="5"/>
      <c r="GY367" s="5"/>
      <c r="GZ367" s="5"/>
      <c r="HA367" s="5"/>
      <c r="HB367" s="5"/>
      <c r="HC367" s="5"/>
      <c r="HD367" s="5"/>
      <c r="HE367" s="5"/>
      <c r="HF367" s="5"/>
      <c r="HG367" s="5"/>
      <c r="HH367" s="5"/>
      <c r="HI367" s="5"/>
      <c r="HJ367" s="5"/>
      <c r="HK367" s="5"/>
      <c r="HL367" s="5"/>
      <c r="HM367" s="5"/>
      <c r="HN367" s="5"/>
      <c r="HO367" s="5"/>
      <c r="HP367" s="5"/>
    </row>
    <row r="368" spans="1:224" ht="12" customHeight="1" x14ac:dyDescent="0.25">
      <c r="A368" s="6"/>
      <c r="B368" s="25" t="s">
        <v>35</v>
      </c>
      <c r="C368" s="19" t="s">
        <v>93</v>
      </c>
      <c r="D368" s="14">
        <v>3.8</v>
      </c>
      <c r="E368" s="14">
        <v>0.8</v>
      </c>
      <c r="F368" s="14">
        <v>25.1</v>
      </c>
      <c r="G368" s="15">
        <v>123</v>
      </c>
      <c r="H368" s="15">
        <v>28</v>
      </c>
      <c r="I368" s="15">
        <v>0</v>
      </c>
      <c r="J368" s="15">
        <v>0</v>
      </c>
      <c r="K368" s="14">
        <v>1.5</v>
      </c>
      <c r="L368" s="14">
        <v>0.2</v>
      </c>
      <c r="M368" s="14">
        <v>0</v>
      </c>
      <c r="N368" s="14">
        <v>0</v>
      </c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  <c r="AA368" s="5"/>
      <c r="AB368" s="5"/>
      <c r="AC368" s="5"/>
      <c r="AD368" s="5"/>
      <c r="AE368" s="5"/>
      <c r="AF368" s="5"/>
      <c r="AG368" s="5"/>
      <c r="AH368" s="5"/>
      <c r="AI368" s="5"/>
      <c r="AJ368" s="5"/>
      <c r="AK368" s="5"/>
      <c r="AL368" s="5"/>
      <c r="AM368" s="5"/>
      <c r="AN368" s="5"/>
      <c r="AO368" s="5"/>
      <c r="AP368" s="5"/>
      <c r="AQ368" s="5"/>
      <c r="AR368" s="5"/>
      <c r="AS368" s="5"/>
      <c r="AT368" s="5"/>
      <c r="AU368" s="5"/>
      <c r="AV368" s="5"/>
      <c r="AW368" s="5"/>
      <c r="AX368" s="5"/>
      <c r="AY368" s="5"/>
      <c r="AZ368" s="5"/>
      <c r="BA368" s="5"/>
      <c r="BB368" s="5"/>
      <c r="BC368" s="5"/>
      <c r="BD368" s="5"/>
      <c r="BE368" s="5"/>
      <c r="BF368" s="5"/>
      <c r="BG368" s="5"/>
      <c r="BH368" s="5"/>
      <c r="BI368" s="5"/>
      <c r="BJ368" s="5"/>
      <c r="BK368" s="5"/>
      <c r="BL368" s="5"/>
      <c r="BM368" s="5"/>
      <c r="BN368" s="5"/>
      <c r="BO368" s="5"/>
      <c r="BP368" s="5"/>
      <c r="BQ368" s="5"/>
      <c r="BR368" s="5"/>
      <c r="BS368" s="5"/>
      <c r="BT368" s="5"/>
      <c r="BU368" s="5"/>
      <c r="BV368" s="5"/>
      <c r="BW368" s="5"/>
      <c r="BX368" s="5"/>
      <c r="BY368" s="5"/>
      <c r="BZ368" s="5"/>
      <c r="CA368" s="5"/>
      <c r="CB368" s="5"/>
      <c r="CC368" s="5"/>
      <c r="CD368" s="5"/>
      <c r="CE368" s="5"/>
      <c r="CF368" s="5"/>
      <c r="CG368" s="5"/>
      <c r="CH368" s="5"/>
      <c r="CI368" s="5"/>
      <c r="CJ368" s="5"/>
      <c r="CK368" s="5"/>
      <c r="CL368" s="5"/>
      <c r="CM368" s="5"/>
      <c r="CN368" s="5"/>
      <c r="CO368" s="5"/>
      <c r="CP368" s="5"/>
      <c r="CQ368" s="5"/>
      <c r="CR368" s="5"/>
      <c r="CS368" s="5"/>
      <c r="CT368" s="5"/>
      <c r="CU368" s="5"/>
      <c r="CV368" s="5"/>
      <c r="CW368" s="5"/>
      <c r="CX368" s="5"/>
      <c r="CY368" s="5"/>
      <c r="CZ368" s="5"/>
      <c r="DA368" s="5"/>
      <c r="DB368" s="5"/>
      <c r="DC368" s="5"/>
      <c r="DD368" s="5"/>
      <c r="DE368" s="5"/>
      <c r="DF368" s="5"/>
      <c r="DG368" s="5"/>
      <c r="DH368" s="5"/>
      <c r="DI368" s="5"/>
      <c r="DJ368" s="5"/>
      <c r="DK368" s="5"/>
      <c r="DL368" s="5"/>
      <c r="DM368" s="5"/>
      <c r="DN368" s="5"/>
      <c r="DO368" s="5"/>
      <c r="DP368" s="5"/>
      <c r="DQ368" s="5"/>
      <c r="DR368" s="5"/>
      <c r="DS368" s="5"/>
      <c r="DT368" s="5"/>
      <c r="DU368" s="5"/>
      <c r="DV368" s="5"/>
      <c r="DW368" s="5"/>
      <c r="DX368" s="5"/>
      <c r="DY368" s="5"/>
      <c r="DZ368" s="5"/>
      <c r="EA368" s="5"/>
      <c r="EB368" s="5"/>
      <c r="EC368" s="5"/>
      <c r="ED368" s="5"/>
      <c r="EE368" s="5"/>
      <c r="EF368" s="5"/>
      <c r="EG368" s="5"/>
      <c r="EH368" s="5"/>
      <c r="EI368" s="5"/>
      <c r="EJ368" s="5"/>
      <c r="EK368" s="5"/>
      <c r="EL368" s="5"/>
      <c r="EM368" s="5"/>
      <c r="EN368" s="5"/>
      <c r="EO368" s="5"/>
      <c r="EP368" s="5"/>
      <c r="EQ368" s="5"/>
      <c r="ER368" s="5"/>
      <c r="ES368" s="5"/>
      <c r="ET368" s="5"/>
      <c r="EU368" s="5"/>
      <c r="EV368" s="5"/>
      <c r="EW368" s="5"/>
      <c r="EX368" s="5"/>
      <c r="EY368" s="5"/>
      <c r="EZ368" s="5"/>
      <c r="FA368" s="5"/>
      <c r="FB368" s="5"/>
      <c r="FC368" s="5"/>
      <c r="FD368" s="5"/>
      <c r="FE368" s="5"/>
      <c r="FF368" s="5"/>
      <c r="FG368" s="5"/>
      <c r="FH368" s="5"/>
      <c r="FI368" s="5"/>
      <c r="FJ368" s="5"/>
      <c r="FK368" s="5"/>
      <c r="FL368" s="5"/>
      <c r="FM368" s="5"/>
      <c r="FN368" s="5"/>
      <c r="FO368" s="5"/>
      <c r="FP368" s="5"/>
      <c r="FQ368" s="5"/>
      <c r="FR368" s="5"/>
      <c r="FS368" s="5"/>
      <c r="FT368" s="5"/>
      <c r="FU368" s="5"/>
      <c r="FV368" s="5"/>
      <c r="FW368" s="5"/>
      <c r="FX368" s="5"/>
      <c r="FY368" s="5"/>
      <c r="FZ368" s="5"/>
      <c r="GA368" s="5"/>
      <c r="GB368" s="5"/>
      <c r="GC368" s="5"/>
      <c r="GD368" s="5"/>
      <c r="GE368" s="5"/>
      <c r="GF368" s="5"/>
      <c r="GG368" s="5"/>
      <c r="GH368" s="5"/>
      <c r="GI368" s="5"/>
      <c r="GJ368" s="5"/>
      <c r="GK368" s="5"/>
      <c r="GL368" s="5"/>
      <c r="GM368" s="5"/>
      <c r="GN368" s="5"/>
      <c r="GO368" s="5"/>
      <c r="GP368" s="5"/>
      <c r="GQ368" s="5"/>
      <c r="GR368" s="5"/>
      <c r="GS368" s="5"/>
      <c r="GT368" s="5"/>
      <c r="GU368" s="5"/>
      <c r="GV368" s="5"/>
      <c r="GW368" s="5"/>
      <c r="GX368" s="5"/>
      <c r="GY368" s="5"/>
      <c r="GZ368" s="5"/>
      <c r="HA368" s="5"/>
      <c r="HB368" s="5"/>
      <c r="HC368" s="5"/>
      <c r="HD368" s="5"/>
      <c r="HE368" s="5"/>
      <c r="HF368" s="5"/>
      <c r="HG368" s="5"/>
      <c r="HH368" s="5"/>
      <c r="HI368" s="5"/>
      <c r="HJ368" s="5"/>
      <c r="HK368" s="5"/>
      <c r="HL368" s="5"/>
      <c r="HM368" s="5"/>
      <c r="HN368" s="5"/>
      <c r="HO368" s="5"/>
      <c r="HP368" s="5"/>
    </row>
    <row r="369" spans="1:224" ht="12" customHeight="1" x14ac:dyDescent="0.25">
      <c r="A369" s="6"/>
      <c r="B369" s="35" t="s">
        <v>29</v>
      </c>
      <c r="C369" s="49"/>
      <c r="D369" s="48">
        <f>SUM(D363:D368)</f>
        <v>22.700000000000003</v>
      </c>
      <c r="E369" s="48">
        <f t="shared" ref="E369:N369" si="65">SUM(E363:E368)</f>
        <v>27.4</v>
      </c>
      <c r="F369" s="48">
        <f t="shared" si="65"/>
        <v>84</v>
      </c>
      <c r="G369" s="44">
        <f t="shared" si="65"/>
        <v>701</v>
      </c>
      <c r="H369" s="44">
        <f t="shared" si="65"/>
        <v>184</v>
      </c>
      <c r="I369" s="44">
        <f t="shared" si="65"/>
        <v>98.7</v>
      </c>
      <c r="J369" s="44">
        <f t="shared" si="65"/>
        <v>274</v>
      </c>
      <c r="K369" s="48">
        <f t="shared" si="65"/>
        <v>5.58</v>
      </c>
      <c r="L369" s="48">
        <f t="shared" si="65"/>
        <v>0.57000000000000006</v>
      </c>
      <c r="M369" s="48">
        <f t="shared" si="65"/>
        <v>27.009999999999998</v>
      </c>
      <c r="N369" s="48">
        <f t="shared" si="65"/>
        <v>0.1</v>
      </c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  <c r="AA369" s="5"/>
      <c r="AB369" s="5"/>
      <c r="AC369" s="5"/>
      <c r="AD369" s="5"/>
      <c r="AE369" s="5"/>
      <c r="AF369" s="5"/>
      <c r="AG369" s="5"/>
      <c r="AH369" s="5"/>
      <c r="AI369" s="5"/>
      <c r="AJ369" s="5"/>
      <c r="AK369" s="5"/>
      <c r="AL369" s="5"/>
      <c r="AM369" s="5"/>
      <c r="AN369" s="5"/>
      <c r="AO369" s="5"/>
      <c r="AP369" s="5"/>
      <c r="AQ369" s="5"/>
      <c r="AR369" s="5"/>
      <c r="AS369" s="5"/>
      <c r="AT369" s="5"/>
      <c r="AU369" s="5"/>
      <c r="AV369" s="5"/>
      <c r="AW369" s="5"/>
      <c r="AX369" s="5"/>
      <c r="AY369" s="5"/>
      <c r="AZ369" s="5"/>
      <c r="BA369" s="5"/>
      <c r="BB369" s="5"/>
      <c r="BC369" s="5"/>
      <c r="BD369" s="5"/>
      <c r="BE369" s="5"/>
      <c r="BF369" s="5"/>
      <c r="BG369" s="5"/>
      <c r="BH369" s="5"/>
      <c r="BI369" s="5"/>
      <c r="BJ369" s="5"/>
      <c r="BK369" s="5"/>
      <c r="BL369" s="5"/>
      <c r="BM369" s="5"/>
      <c r="BN369" s="5"/>
      <c r="BO369" s="5"/>
      <c r="BP369" s="5"/>
      <c r="BQ369" s="5"/>
      <c r="BR369" s="5"/>
      <c r="BS369" s="5"/>
      <c r="BT369" s="5"/>
      <c r="BU369" s="5"/>
      <c r="BV369" s="5"/>
      <c r="BW369" s="5"/>
      <c r="BX369" s="5"/>
      <c r="BY369" s="5"/>
      <c r="BZ369" s="5"/>
      <c r="CA369" s="5"/>
      <c r="CB369" s="5"/>
      <c r="CC369" s="5"/>
      <c r="CD369" s="5"/>
      <c r="CE369" s="5"/>
      <c r="CF369" s="5"/>
      <c r="CG369" s="5"/>
      <c r="CH369" s="5"/>
      <c r="CI369" s="5"/>
      <c r="CJ369" s="5"/>
      <c r="CK369" s="5"/>
      <c r="CL369" s="5"/>
      <c r="CM369" s="5"/>
      <c r="CN369" s="5"/>
      <c r="CO369" s="5"/>
      <c r="CP369" s="5"/>
      <c r="CQ369" s="5"/>
      <c r="CR369" s="5"/>
      <c r="CS369" s="5"/>
      <c r="CT369" s="5"/>
      <c r="CU369" s="5"/>
      <c r="CV369" s="5"/>
      <c r="CW369" s="5"/>
      <c r="CX369" s="5"/>
      <c r="CY369" s="5"/>
      <c r="CZ369" s="5"/>
      <c r="DA369" s="5"/>
      <c r="DB369" s="5"/>
      <c r="DC369" s="5"/>
      <c r="DD369" s="5"/>
      <c r="DE369" s="5"/>
      <c r="DF369" s="5"/>
      <c r="DG369" s="5"/>
      <c r="DH369" s="5"/>
      <c r="DI369" s="5"/>
      <c r="DJ369" s="5"/>
      <c r="DK369" s="5"/>
      <c r="DL369" s="5"/>
      <c r="DM369" s="5"/>
      <c r="DN369" s="5"/>
      <c r="DO369" s="5"/>
      <c r="DP369" s="5"/>
      <c r="DQ369" s="5"/>
      <c r="DR369" s="5"/>
      <c r="DS369" s="5"/>
      <c r="DT369" s="5"/>
      <c r="DU369" s="5"/>
      <c r="DV369" s="5"/>
      <c r="DW369" s="5"/>
      <c r="DX369" s="5"/>
      <c r="DY369" s="5"/>
      <c r="DZ369" s="5"/>
      <c r="EA369" s="5"/>
      <c r="EB369" s="5"/>
      <c r="EC369" s="5"/>
      <c r="ED369" s="5"/>
      <c r="EE369" s="5"/>
      <c r="EF369" s="5"/>
      <c r="EG369" s="5"/>
      <c r="EH369" s="5"/>
      <c r="EI369" s="5"/>
      <c r="EJ369" s="5"/>
      <c r="EK369" s="5"/>
      <c r="EL369" s="5"/>
      <c r="EM369" s="5"/>
      <c r="EN369" s="5"/>
      <c r="EO369" s="5"/>
      <c r="EP369" s="5"/>
      <c r="EQ369" s="5"/>
      <c r="ER369" s="5"/>
      <c r="ES369" s="5"/>
      <c r="ET369" s="5"/>
      <c r="EU369" s="5"/>
      <c r="EV369" s="5"/>
      <c r="EW369" s="5"/>
      <c r="EX369" s="5"/>
      <c r="EY369" s="5"/>
      <c r="EZ369" s="5"/>
      <c r="FA369" s="5"/>
      <c r="FB369" s="5"/>
      <c r="FC369" s="5"/>
      <c r="FD369" s="5"/>
      <c r="FE369" s="5"/>
      <c r="FF369" s="5"/>
      <c r="FG369" s="5"/>
      <c r="FH369" s="5"/>
      <c r="FI369" s="5"/>
      <c r="FJ369" s="5"/>
      <c r="FK369" s="5"/>
      <c r="FL369" s="5"/>
      <c r="FM369" s="5"/>
      <c r="FN369" s="5"/>
      <c r="FO369" s="5"/>
      <c r="FP369" s="5"/>
      <c r="FQ369" s="5"/>
      <c r="FR369" s="5"/>
      <c r="FS369" s="5"/>
      <c r="FT369" s="5"/>
      <c r="FU369" s="5"/>
      <c r="FV369" s="5"/>
      <c r="FW369" s="5"/>
      <c r="FX369" s="5"/>
      <c r="FY369" s="5"/>
      <c r="FZ369" s="5"/>
      <c r="GA369" s="5"/>
      <c r="GB369" s="5"/>
      <c r="GC369" s="5"/>
      <c r="GD369" s="5"/>
      <c r="GE369" s="5"/>
      <c r="GF369" s="5"/>
      <c r="GG369" s="5"/>
      <c r="GH369" s="5"/>
      <c r="GI369" s="5"/>
      <c r="GJ369" s="5"/>
      <c r="GK369" s="5"/>
      <c r="GL369" s="5"/>
      <c r="GM369" s="5"/>
      <c r="GN369" s="5"/>
      <c r="GO369" s="5"/>
      <c r="GP369" s="5"/>
      <c r="GQ369" s="5"/>
      <c r="GR369" s="5"/>
      <c r="GS369" s="5"/>
      <c r="GT369" s="5"/>
      <c r="GU369" s="5"/>
      <c r="GV369" s="5"/>
      <c r="GW369" s="5"/>
      <c r="GX369" s="5"/>
      <c r="GY369" s="5"/>
      <c r="GZ369" s="5"/>
      <c r="HA369" s="5"/>
      <c r="HB369" s="5"/>
      <c r="HC369" s="5"/>
      <c r="HD369" s="5"/>
      <c r="HE369" s="5"/>
      <c r="HF369" s="5"/>
      <c r="HG369" s="5"/>
      <c r="HH369" s="5"/>
      <c r="HI369" s="5"/>
      <c r="HJ369" s="5"/>
      <c r="HK369" s="5"/>
      <c r="HL369" s="5"/>
      <c r="HM369" s="5"/>
      <c r="HN369" s="5"/>
      <c r="HO369" s="5"/>
      <c r="HP369" s="5"/>
    </row>
    <row r="370" spans="1:224" ht="12" customHeight="1" x14ac:dyDescent="0.25">
      <c r="A370" s="6"/>
      <c r="B370" s="18" t="s">
        <v>37</v>
      </c>
      <c r="C370" s="38"/>
      <c r="D370" s="48"/>
      <c r="E370" s="48"/>
      <c r="F370" s="48"/>
      <c r="G370" s="44"/>
      <c r="H370" s="44"/>
      <c r="I370" s="44"/>
      <c r="J370" s="44"/>
      <c r="K370" s="48"/>
      <c r="L370" s="48"/>
      <c r="M370" s="48"/>
      <c r="N370" s="48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  <c r="AA370" s="5"/>
      <c r="AB370" s="5"/>
      <c r="AC370" s="5"/>
      <c r="AD370" s="5"/>
      <c r="AE370" s="5"/>
      <c r="AF370" s="5"/>
      <c r="AG370" s="5"/>
      <c r="AH370" s="5"/>
      <c r="AI370" s="5"/>
      <c r="AJ370" s="5"/>
      <c r="AK370" s="5"/>
      <c r="AL370" s="5"/>
      <c r="AM370" s="5"/>
      <c r="AN370" s="5"/>
      <c r="AO370" s="5"/>
      <c r="AP370" s="5"/>
      <c r="AQ370" s="5"/>
      <c r="AR370" s="5"/>
      <c r="AS370" s="5"/>
      <c r="AT370" s="5"/>
      <c r="AU370" s="5"/>
      <c r="AV370" s="5"/>
      <c r="AW370" s="5"/>
      <c r="AX370" s="5"/>
      <c r="AY370" s="5"/>
      <c r="AZ370" s="5"/>
      <c r="BA370" s="5"/>
      <c r="BB370" s="5"/>
      <c r="BC370" s="5"/>
      <c r="BD370" s="5"/>
      <c r="BE370" s="5"/>
      <c r="BF370" s="5"/>
      <c r="BG370" s="5"/>
      <c r="BH370" s="5"/>
      <c r="BI370" s="5"/>
      <c r="BJ370" s="5"/>
      <c r="BK370" s="5"/>
      <c r="BL370" s="5"/>
      <c r="BM370" s="5"/>
      <c r="BN370" s="5"/>
      <c r="BO370" s="5"/>
      <c r="BP370" s="5"/>
      <c r="BQ370" s="5"/>
      <c r="BR370" s="5"/>
      <c r="BS370" s="5"/>
      <c r="BT370" s="5"/>
      <c r="BU370" s="5"/>
      <c r="BV370" s="5"/>
      <c r="BW370" s="5"/>
      <c r="BX370" s="5"/>
      <c r="BY370" s="5"/>
      <c r="BZ370" s="5"/>
      <c r="CA370" s="5"/>
      <c r="CB370" s="5"/>
      <c r="CC370" s="5"/>
      <c r="CD370" s="5"/>
      <c r="CE370" s="5"/>
      <c r="CF370" s="5"/>
      <c r="CG370" s="5"/>
      <c r="CH370" s="5"/>
      <c r="CI370" s="5"/>
      <c r="CJ370" s="5"/>
      <c r="CK370" s="5"/>
      <c r="CL370" s="5"/>
      <c r="CM370" s="5"/>
      <c r="CN370" s="5"/>
      <c r="CO370" s="5"/>
      <c r="CP370" s="5"/>
      <c r="CQ370" s="5"/>
      <c r="CR370" s="5"/>
      <c r="CS370" s="5"/>
      <c r="CT370" s="5"/>
      <c r="CU370" s="5"/>
      <c r="CV370" s="5"/>
      <c r="CW370" s="5"/>
      <c r="CX370" s="5"/>
      <c r="CY370" s="5"/>
      <c r="CZ370" s="5"/>
      <c r="DA370" s="5"/>
      <c r="DB370" s="5"/>
      <c r="DC370" s="5"/>
      <c r="DD370" s="5"/>
      <c r="DE370" s="5"/>
      <c r="DF370" s="5"/>
      <c r="DG370" s="5"/>
      <c r="DH370" s="5"/>
      <c r="DI370" s="5"/>
      <c r="DJ370" s="5"/>
      <c r="DK370" s="5"/>
      <c r="DL370" s="5"/>
      <c r="DM370" s="5"/>
      <c r="DN370" s="5"/>
      <c r="DO370" s="5"/>
      <c r="DP370" s="5"/>
      <c r="DQ370" s="5"/>
      <c r="DR370" s="5"/>
      <c r="DS370" s="5"/>
      <c r="DT370" s="5"/>
      <c r="DU370" s="5"/>
      <c r="DV370" s="5"/>
      <c r="DW370" s="5"/>
      <c r="DX370" s="5"/>
      <c r="DY370" s="5"/>
      <c r="DZ370" s="5"/>
      <c r="EA370" s="5"/>
      <c r="EB370" s="5"/>
      <c r="EC370" s="5"/>
      <c r="ED370" s="5"/>
      <c r="EE370" s="5"/>
      <c r="EF370" s="5"/>
      <c r="EG370" s="5"/>
      <c r="EH370" s="5"/>
      <c r="EI370" s="5"/>
      <c r="EJ370" s="5"/>
      <c r="EK370" s="5"/>
      <c r="EL370" s="5"/>
      <c r="EM370" s="5"/>
      <c r="EN370" s="5"/>
      <c r="EO370" s="5"/>
      <c r="EP370" s="5"/>
      <c r="EQ370" s="5"/>
      <c r="ER370" s="5"/>
      <c r="ES370" s="5"/>
      <c r="ET370" s="5"/>
      <c r="EU370" s="5"/>
      <c r="EV370" s="5"/>
      <c r="EW370" s="5"/>
      <c r="EX370" s="5"/>
      <c r="EY370" s="5"/>
      <c r="EZ370" s="5"/>
      <c r="FA370" s="5"/>
      <c r="FB370" s="5"/>
      <c r="FC370" s="5"/>
      <c r="FD370" s="5"/>
      <c r="FE370" s="5"/>
      <c r="FF370" s="5"/>
      <c r="FG370" s="5"/>
      <c r="FH370" s="5"/>
      <c r="FI370" s="5"/>
      <c r="FJ370" s="5"/>
      <c r="FK370" s="5"/>
      <c r="FL370" s="5"/>
      <c r="FM370" s="5"/>
      <c r="FN370" s="5"/>
      <c r="FO370" s="5"/>
      <c r="FP370" s="5"/>
      <c r="FQ370" s="5"/>
      <c r="FR370" s="5"/>
      <c r="FS370" s="5"/>
      <c r="FT370" s="5"/>
      <c r="FU370" s="5"/>
      <c r="FV370" s="5"/>
      <c r="FW370" s="5"/>
      <c r="FX370" s="5"/>
      <c r="FY370" s="5"/>
      <c r="FZ370" s="5"/>
      <c r="GA370" s="5"/>
      <c r="GB370" s="5"/>
      <c r="GC370" s="5"/>
      <c r="GD370" s="5"/>
      <c r="GE370" s="5"/>
      <c r="GF370" s="5"/>
      <c r="GG370" s="5"/>
      <c r="GH370" s="5"/>
      <c r="GI370" s="5"/>
      <c r="GJ370" s="5"/>
      <c r="GK370" s="5"/>
      <c r="GL370" s="5"/>
      <c r="GM370" s="5"/>
      <c r="GN370" s="5"/>
      <c r="GO370" s="5"/>
      <c r="GP370" s="5"/>
      <c r="GQ370" s="5"/>
      <c r="GR370" s="5"/>
      <c r="GS370" s="5"/>
      <c r="GT370" s="5"/>
      <c r="GU370" s="5"/>
      <c r="GV370" s="5"/>
      <c r="GW370" s="5"/>
      <c r="GX370" s="5"/>
      <c r="GY370" s="5"/>
      <c r="GZ370" s="5"/>
      <c r="HA370" s="5"/>
      <c r="HB370" s="5"/>
      <c r="HC370" s="5"/>
      <c r="HD370" s="5"/>
      <c r="HE370" s="5"/>
      <c r="HF370" s="5"/>
      <c r="HG370" s="5"/>
      <c r="HH370" s="5"/>
      <c r="HI370" s="5"/>
      <c r="HJ370" s="5"/>
      <c r="HK370" s="5"/>
      <c r="HL370" s="5"/>
      <c r="HM370" s="5"/>
      <c r="HN370" s="5"/>
      <c r="HO370" s="5"/>
      <c r="HP370" s="5"/>
    </row>
    <row r="371" spans="1:224" ht="12" customHeight="1" x14ac:dyDescent="0.25">
      <c r="A371" s="20" t="s">
        <v>115</v>
      </c>
      <c r="B371" s="40" t="s">
        <v>184</v>
      </c>
      <c r="C371" s="22" t="s">
        <v>40</v>
      </c>
      <c r="D371" s="23">
        <v>12.8</v>
      </c>
      <c r="E371" s="23">
        <v>15</v>
      </c>
      <c r="F371" s="23">
        <v>27.8</v>
      </c>
      <c r="G371" s="24">
        <v>298</v>
      </c>
      <c r="H371" s="24">
        <v>289</v>
      </c>
      <c r="I371" s="24">
        <v>25</v>
      </c>
      <c r="J371" s="24">
        <v>204</v>
      </c>
      <c r="K371" s="23">
        <v>0.7</v>
      </c>
      <c r="L371" s="23">
        <v>7.0000000000000007E-2</v>
      </c>
      <c r="M371" s="23">
        <v>0.06</v>
      </c>
      <c r="N371" s="23">
        <v>0.03</v>
      </c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  <c r="AA371" s="5"/>
      <c r="AB371" s="5"/>
      <c r="AC371" s="5"/>
      <c r="AD371" s="5"/>
      <c r="AE371" s="5"/>
      <c r="AF371" s="5"/>
      <c r="AG371" s="5"/>
      <c r="AH371" s="5"/>
      <c r="AI371" s="5"/>
      <c r="AJ371" s="5"/>
      <c r="AK371" s="5"/>
      <c r="AL371" s="5"/>
      <c r="AM371" s="5"/>
      <c r="AN371" s="5"/>
      <c r="AO371" s="5"/>
      <c r="AP371" s="5"/>
      <c r="AQ371" s="5"/>
      <c r="AR371" s="5"/>
      <c r="AS371" s="5"/>
      <c r="AT371" s="5"/>
      <c r="AU371" s="5"/>
      <c r="AV371" s="5"/>
      <c r="AW371" s="5"/>
      <c r="AX371" s="5"/>
      <c r="AY371" s="5"/>
      <c r="AZ371" s="5"/>
      <c r="BA371" s="5"/>
      <c r="BB371" s="5"/>
      <c r="BC371" s="5"/>
      <c r="BD371" s="5"/>
      <c r="BE371" s="5"/>
      <c r="BF371" s="5"/>
      <c r="BG371" s="5"/>
      <c r="BH371" s="5"/>
      <c r="BI371" s="5"/>
      <c r="BJ371" s="5"/>
      <c r="BK371" s="5"/>
      <c r="BL371" s="5"/>
      <c r="BM371" s="5"/>
      <c r="BN371" s="5"/>
      <c r="BO371" s="5"/>
      <c r="BP371" s="5"/>
      <c r="BQ371" s="5"/>
      <c r="BR371" s="5"/>
      <c r="BS371" s="5"/>
      <c r="BT371" s="5"/>
      <c r="BU371" s="5"/>
      <c r="BV371" s="5"/>
      <c r="BW371" s="5"/>
      <c r="BX371" s="5"/>
      <c r="BY371" s="5"/>
      <c r="BZ371" s="5"/>
      <c r="CA371" s="5"/>
      <c r="CB371" s="5"/>
      <c r="CC371" s="5"/>
      <c r="CD371" s="5"/>
      <c r="CE371" s="5"/>
      <c r="CF371" s="5"/>
      <c r="CG371" s="5"/>
      <c r="CH371" s="5"/>
      <c r="CI371" s="5"/>
      <c r="CJ371" s="5"/>
      <c r="CK371" s="5"/>
      <c r="CL371" s="5"/>
      <c r="CM371" s="5"/>
      <c r="CN371" s="5"/>
      <c r="CO371" s="5"/>
      <c r="CP371" s="5"/>
      <c r="CQ371" s="5"/>
      <c r="CR371" s="5"/>
      <c r="CS371" s="5"/>
      <c r="CT371" s="5"/>
      <c r="CU371" s="5"/>
      <c r="CV371" s="5"/>
      <c r="CW371" s="5"/>
      <c r="CX371" s="5"/>
      <c r="CY371" s="5"/>
      <c r="CZ371" s="5"/>
      <c r="DA371" s="5"/>
      <c r="DB371" s="5"/>
      <c r="DC371" s="5"/>
      <c r="DD371" s="5"/>
      <c r="DE371" s="5"/>
      <c r="DF371" s="5"/>
      <c r="DG371" s="5"/>
      <c r="DH371" s="5"/>
      <c r="DI371" s="5"/>
      <c r="DJ371" s="5"/>
      <c r="DK371" s="5"/>
      <c r="DL371" s="5"/>
      <c r="DM371" s="5"/>
      <c r="DN371" s="5"/>
      <c r="DO371" s="5"/>
      <c r="DP371" s="5"/>
      <c r="DQ371" s="5"/>
      <c r="DR371" s="5"/>
      <c r="DS371" s="5"/>
      <c r="DT371" s="5"/>
      <c r="DU371" s="5"/>
      <c r="DV371" s="5"/>
      <c r="DW371" s="5"/>
      <c r="DX371" s="5"/>
      <c r="DY371" s="5"/>
      <c r="DZ371" s="5"/>
      <c r="EA371" s="5"/>
      <c r="EB371" s="5"/>
      <c r="EC371" s="5"/>
      <c r="ED371" s="5"/>
      <c r="EE371" s="5"/>
      <c r="EF371" s="5"/>
      <c r="EG371" s="5"/>
      <c r="EH371" s="5"/>
      <c r="EI371" s="5"/>
      <c r="EJ371" s="5"/>
      <c r="EK371" s="5"/>
      <c r="EL371" s="5"/>
      <c r="EM371" s="5"/>
      <c r="EN371" s="5"/>
      <c r="EO371" s="5"/>
      <c r="EP371" s="5"/>
      <c r="EQ371" s="5"/>
      <c r="ER371" s="5"/>
      <c r="ES371" s="5"/>
      <c r="ET371" s="5"/>
      <c r="EU371" s="5"/>
      <c r="EV371" s="5"/>
      <c r="EW371" s="5"/>
      <c r="EX371" s="5"/>
      <c r="EY371" s="5"/>
      <c r="EZ371" s="5"/>
      <c r="FA371" s="5"/>
      <c r="FB371" s="5"/>
      <c r="FC371" s="5"/>
      <c r="FD371" s="5"/>
      <c r="FE371" s="5"/>
      <c r="FF371" s="5"/>
      <c r="FG371" s="5"/>
      <c r="FH371" s="5"/>
      <c r="FI371" s="5"/>
      <c r="FJ371" s="5"/>
      <c r="FK371" s="5"/>
      <c r="FL371" s="5"/>
      <c r="FM371" s="5"/>
      <c r="FN371" s="5"/>
      <c r="FO371" s="5"/>
      <c r="FP371" s="5"/>
      <c r="FQ371" s="5"/>
      <c r="FR371" s="5"/>
      <c r="FS371" s="5"/>
      <c r="FT371" s="5"/>
      <c r="FU371" s="5"/>
      <c r="FV371" s="5"/>
      <c r="FW371" s="5"/>
      <c r="FX371" s="5"/>
      <c r="FY371" s="5"/>
      <c r="FZ371" s="5"/>
      <c r="GA371" s="5"/>
      <c r="GB371" s="5"/>
      <c r="GC371" s="5"/>
      <c r="GD371" s="5"/>
      <c r="GE371" s="5"/>
      <c r="GF371" s="5"/>
      <c r="GG371" s="5"/>
      <c r="GH371" s="5"/>
      <c r="GI371" s="5"/>
      <c r="GJ371" s="5"/>
      <c r="GK371" s="5"/>
      <c r="GL371" s="5"/>
      <c r="GM371" s="5"/>
      <c r="GN371" s="5"/>
      <c r="GO371" s="5"/>
      <c r="GP371" s="5"/>
      <c r="GQ371" s="5"/>
      <c r="GR371" s="5"/>
      <c r="GS371" s="5"/>
      <c r="GT371" s="5"/>
      <c r="GU371" s="5"/>
      <c r="GV371" s="5"/>
      <c r="GW371" s="5"/>
      <c r="GX371" s="5"/>
      <c r="GY371" s="5"/>
      <c r="GZ371" s="5"/>
      <c r="HA371" s="5"/>
      <c r="HB371" s="5"/>
      <c r="HC371" s="5"/>
      <c r="HD371" s="5"/>
      <c r="HE371" s="5"/>
      <c r="HF371" s="5"/>
      <c r="HG371" s="5"/>
      <c r="HH371" s="5"/>
      <c r="HI371" s="5"/>
      <c r="HJ371" s="5"/>
      <c r="HK371" s="5"/>
      <c r="HL371" s="5"/>
      <c r="HM371" s="5"/>
      <c r="HN371" s="5"/>
      <c r="HO371" s="5"/>
      <c r="HP371" s="5"/>
    </row>
    <row r="372" spans="1:224" ht="12" customHeight="1" x14ac:dyDescent="0.25">
      <c r="A372" s="20" t="s">
        <v>85</v>
      </c>
      <c r="B372" s="21" t="s">
        <v>117</v>
      </c>
      <c r="C372" s="22" t="s">
        <v>23</v>
      </c>
      <c r="D372" s="14">
        <v>0</v>
      </c>
      <c r="E372" s="14">
        <v>0</v>
      </c>
      <c r="F372" s="14">
        <v>28</v>
      </c>
      <c r="G372" s="15">
        <v>112</v>
      </c>
      <c r="H372" s="15">
        <v>3</v>
      </c>
      <c r="I372" s="15">
        <v>0</v>
      </c>
      <c r="J372" s="15">
        <v>6</v>
      </c>
      <c r="K372" s="14">
        <v>0</v>
      </c>
      <c r="L372" s="14">
        <v>0</v>
      </c>
      <c r="M372" s="14">
        <v>7.6</v>
      </c>
      <c r="N372" s="14">
        <v>0</v>
      </c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  <c r="AA372" s="5"/>
      <c r="AB372" s="5"/>
      <c r="AC372" s="5"/>
      <c r="AD372" s="5"/>
      <c r="AE372" s="5"/>
      <c r="AF372" s="5"/>
      <c r="AG372" s="5"/>
      <c r="AH372" s="5"/>
      <c r="AI372" s="5"/>
      <c r="AJ372" s="5"/>
      <c r="AK372" s="5"/>
      <c r="AL372" s="5"/>
      <c r="AM372" s="5"/>
      <c r="AN372" s="5"/>
      <c r="AO372" s="5"/>
      <c r="AP372" s="5"/>
      <c r="AQ372" s="5"/>
      <c r="AR372" s="5"/>
      <c r="AS372" s="5"/>
      <c r="AT372" s="5"/>
      <c r="AU372" s="5"/>
      <c r="AV372" s="5"/>
      <c r="AW372" s="5"/>
      <c r="AX372" s="5"/>
      <c r="AY372" s="5"/>
      <c r="AZ372" s="5"/>
      <c r="BA372" s="5"/>
      <c r="BB372" s="5"/>
      <c r="BC372" s="5"/>
      <c r="BD372" s="5"/>
      <c r="BE372" s="5"/>
      <c r="BF372" s="5"/>
      <c r="BG372" s="5"/>
      <c r="BH372" s="5"/>
      <c r="BI372" s="5"/>
      <c r="BJ372" s="5"/>
      <c r="BK372" s="5"/>
      <c r="BL372" s="5"/>
      <c r="BM372" s="5"/>
      <c r="BN372" s="5"/>
      <c r="BO372" s="5"/>
      <c r="BP372" s="5"/>
      <c r="BQ372" s="5"/>
      <c r="BR372" s="5"/>
      <c r="BS372" s="5"/>
      <c r="BT372" s="5"/>
      <c r="BU372" s="5"/>
      <c r="BV372" s="5"/>
      <c r="BW372" s="5"/>
      <c r="BX372" s="5"/>
      <c r="BY372" s="5"/>
      <c r="BZ372" s="5"/>
      <c r="CA372" s="5"/>
      <c r="CB372" s="5"/>
      <c r="CC372" s="5"/>
      <c r="CD372" s="5"/>
      <c r="CE372" s="5"/>
      <c r="CF372" s="5"/>
      <c r="CG372" s="5"/>
      <c r="CH372" s="5"/>
      <c r="CI372" s="5"/>
      <c r="CJ372" s="5"/>
      <c r="CK372" s="5"/>
      <c r="CL372" s="5"/>
      <c r="CM372" s="5"/>
      <c r="CN372" s="5"/>
      <c r="CO372" s="5"/>
      <c r="CP372" s="5"/>
      <c r="CQ372" s="5"/>
      <c r="CR372" s="5"/>
      <c r="CS372" s="5"/>
      <c r="CT372" s="5"/>
      <c r="CU372" s="5"/>
      <c r="CV372" s="5"/>
      <c r="CW372" s="5"/>
      <c r="CX372" s="5"/>
      <c r="CY372" s="5"/>
      <c r="CZ372" s="5"/>
      <c r="DA372" s="5"/>
      <c r="DB372" s="5"/>
      <c r="DC372" s="5"/>
      <c r="DD372" s="5"/>
      <c r="DE372" s="5"/>
      <c r="DF372" s="5"/>
      <c r="DG372" s="5"/>
      <c r="DH372" s="5"/>
      <c r="DI372" s="5"/>
      <c r="DJ372" s="5"/>
      <c r="DK372" s="5"/>
      <c r="DL372" s="5"/>
      <c r="DM372" s="5"/>
      <c r="DN372" s="5"/>
      <c r="DO372" s="5"/>
      <c r="DP372" s="5"/>
      <c r="DQ372" s="5"/>
      <c r="DR372" s="5"/>
      <c r="DS372" s="5"/>
      <c r="DT372" s="5"/>
      <c r="DU372" s="5"/>
      <c r="DV372" s="5"/>
      <c r="DW372" s="5"/>
      <c r="DX372" s="5"/>
      <c r="DY372" s="5"/>
      <c r="DZ372" s="5"/>
      <c r="EA372" s="5"/>
      <c r="EB372" s="5"/>
      <c r="EC372" s="5"/>
      <c r="ED372" s="5"/>
      <c r="EE372" s="5"/>
      <c r="EF372" s="5"/>
      <c r="EG372" s="5"/>
      <c r="EH372" s="5"/>
      <c r="EI372" s="5"/>
      <c r="EJ372" s="5"/>
      <c r="EK372" s="5"/>
      <c r="EL372" s="5"/>
      <c r="EM372" s="5"/>
      <c r="EN372" s="5"/>
      <c r="EO372" s="5"/>
      <c r="EP372" s="5"/>
      <c r="EQ372" s="5"/>
      <c r="ER372" s="5"/>
      <c r="ES372" s="5"/>
      <c r="ET372" s="5"/>
      <c r="EU372" s="5"/>
      <c r="EV372" s="5"/>
      <c r="EW372" s="5"/>
      <c r="EX372" s="5"/>
      <c r="EY372" s="5"/>
      <c r="EZ372" s="5"/>
      <c r="FA372" s="5"/>
      <c r="FB372" s="5"/>
      <c r="FC372" s="5"/>
      <c r="FD372" s="5"/>
      <c r="FE372" s="5"/>
      <c r="FF372" s="5"/>
      <c r="FG372" s="5"/>
      <c r="FH372" s="5"/>
      <c r="FI372" s="5"/>
      <c r="FJ372" s="5"/>
      <c r="FK372" s="5"/>
      <c r="FL372" s="5"/>
      <c r="FM372" s="5"/>
      <c r="FN372" s="5"/>
      <c r="FO372" s="5"/>
      <c r="FP372" s="5"/>
      <c r="FQ372" s="5"/>
      <c r="FR372" s="5"/>
      <c r="FS372" s="5"/>
      <c r="FT372" s="5"/>
      <c r="FU372" s="5"/>
      <c r="FV372" s="5"/>
      <c r="FW372" s="5"/>
      <c r="FX372" s="5"/>
      <c r="FY372" s="5"/>
      <c r="FZ372" s="5"/>
      <c r="GA372" s="5"/>
      <c r="GB372" s="5"/>
      <c r="GC372" s="5"/>
      <c r="GD372" s="5"/>
      <c r="GE372" s="5"/>
      <c r="GF372" s="5"/>
      <c r="GG372" s="5"/>
      <c r="GH372" s="5"/>
      <c r="GI372" s="5"/>
      <c r="GJ372" s="5"/>
      <c r="GK372" s="5"/>
      <c r="GL372" s="5"/>
      <c r="GM372" s="5"/>
      <c r="GN372" s="5"/>
      <c r="GO372" s="5"/>
      <c r="GP372" s="5"/>
      <c r="GQ372" s="5"/>
      <c r="GR372" s="5"/>
      <c r="GS372" s="5"/>
      <c r="GT372" s="5"/>
      <c r="GU372" s="5"/>
      <c r="GV372" s="5"/>
      <c r="GW372" s="5"/>
      <c r="GX372" s="5"/>
      <c r="GY372" s="5"/>
      <c r="GZ372" s="5"/>
      <c r="HA372" s="5"/>
      <c r="HB372" s="5"/>
      <c r="HC372" s="5"/>
      <c r="HD372" s="5"/>
      <c r="HE372" s="5"/>
      <c r="HF372" s="5"/>
      <c r="HG372" s="5"/>
      <c r="HH372" s="5"/>
      <c r="HI372" s="5"/>
      <c r="HJ372" s="5"/>
      <c r="HK372" s="5"/>
      <c r="HL372" s="5"/>
      <c r="HM372" s="5"/>
      <c r="HN372" s="5"/>
      <c r="HO372" s="5"/>
      <c r="HP372" s="5"/>
    </row>
    <row r="373" spans="1:224" ht="12" customHeight="1" x14ac:dyDescent="0.25">
      <c r="A373" s="6"/>
      <c r="B373" s="35" t="s">
        <v>29</v>
      </c>
      <c r="C373" s="49"/>
      <c r="D373" s="48">
        <f t="shared" ref="D373:N373" si="66">SUM(D371:D372)</f>
        <v>12.8</v>
      </c>
      <c r="E373" s="48">
        <f t="shared" si="66"/>
        <v>15</v>
      </c>
      <c r="F373" s="48">
        <f t="shared" si="66"/>
        <v>55.8</v>
      </c>
      <c r="G373" s="44">
        <f t="shared" si="66"/>
        <v>410</v>
      </c>
      <c r="H373" s="44">
        <f t="shared" si="66"/>
        <v>292</v>
      </c>
      <c r="I373" s="44">
        <f t="shared" si="66"/>
        <v>25</v>
      </c>
      <c r="J373" s="44">
        <f t="shared" si="66"/>
        <v>210</v>
      </c>
      <c r="K373" s="48">
        <f t="shared" si="66"/>
        <v>0.7</v>
      </c>
      <c r="L373" s="48">
        <f t="shared" si="66"/>
        <v>7.0000000000000007E-2</v>
      </c>
      <c r="M373" s="48">
        <f t="shared" si="66"/>
        <v>7.6599999999999993</v>
      </c>
      <c r="N373" s="48">
        <f t="shared" si="66"/>
        <v>0.03</v>
      </c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  <c r="AA373" s="5"/>
      <c r="AB373" s="5"/>
      <c r="AC373" s="5"/>
      <c r="AD373" s="5"/>
      <c r="AE373" s="5"/>
      <c r="AF373" s="5"/>
      <c r="AG373" s="5"/>
      <c r="AH373" s="5"/>
      <c r="AI373" s="5"/>
      <c r="AJ373" s="5"/>
      <c r="AK373" s="5"/>
      <c r="AL373" s="5"/>
      <c r="AM373" s="5"/>
      <c r="AN373" s="5"/>
      <c r="AO373" s="5"/>
      <c r="AP373" s="5"/>
      <c r="AQ373" s="5"/>
      <c r="AR373" s="5"/>
      <c r="AS373" s="5"/>
      <c r="AT373" s="5"/>
      <c r="AU373" s="5"/>
      <c r="AV373" s="5"/>
      <c r="AW373" s="5"/>
      <c r="AX373" s="5"/>
      <c r="AY373" s="5"/>
      <c r="AZ373" s="5"/>
      <c r="BA373" s="5"/>
      <c r="BB373" s="5"/>
      <c r="BC373" s="5"/>
      <c r="BD373" s="5"/>
      <c r="BE373" s="5"/>
      <c r="BF373" s="5"/>
      <c r="BG373" s="5"/>
      <c r="BH373" s="5"/>
      <c r="BI373" s="5"/>
      <c r="BJ373" s="5"/>
      <c r="BK373" s="5"/>
      <c r="BL373" s="5"/>
      <c r="BM373" s="5"/>
      <c r="BN373" s="5"/>
      <c r="BO373" s="5"/>
      <c r="BP373" s="5"/>
      <c r="BQ373" s="5"/>
      <c r="BR373" s="5"/>
      <c r="BS373" s="5"/>
      <c r="BT373" s="5"/>
      <c r="BU373" s="5"/>
      <c r="BV373" s="5"/>
      <c r="BW373" s="5"/>
      <c r="BX373" s="5"/>
      <c r="BY373" s="5"/>
      <c r="BZ373" s="5"/>
      <c r="CA373" s="5"/>
      <c r="CB373" s="5"/>
      <c r="CC373" s="5"/>
      <c r="CD373" s="5"/>
      <c r="CE373" s="5"/>
      <c r="CF373" s="5"/>
      <c r="CG373" s="5"/>
      <c r="CH373" s="5"/>
      <c r="CI373" s="5"/>
      <c r="CJ373" s="5"/>
      <c r="CK373" s="5"/>
      <c r="CL373" s="5"/>
      <c r="CM373" s="5"/>
      <c r="CN373" s="5"/>
      <c r="CO373" s="5"/>
      <c r="CP373" s="5"/>
      <c r="CQ373" s="5"/>
      <c r="CR373" s="5"/>
      <c r="CS373" s="5"/>
      <c r="CT373" s="5"/>
      <c r="CU373" s="5"/>
      <c r="CV373" s="5"/>
      <c r="CW373" s="5"/>
      <c r="CX373" s="5"/>
      <c r="CY373" s="5"/>
      <c r="CZ373" s="5"/>
      <c r="DA373" s="5"/>
      <c r="DB373" s="5"/>
      <c r="DC373" s="5"/>
      <c r="DD373" s="5"/>
      <c r="DE373" s="5"/>
      <c r="DF373" s="5"/>
      <c r="DG373" s="5"/>
      <c r="DH373" s="5"/>
      <c r="DI373" s="5"/>
      <c r="DJ373" s="5"/>
      <c r="DK373" s="5"/>
      <c r="DL373" s="5"/>
      <c r="DM373" s="5"/>
      <c r="DN373" s="5"/>
      <c r="DO373" s="5"/>
      <c r="DP373" s="5"/>
      <c r="DQ373" s="5"/>
      <c r="DR373" s="5"/>
      <c r="DS373" s="5"/>
      <c r="DT373" s="5"/>
      <c r="DU373" s="5"/>
      <c r="DV373" s="5"/>
      <c r="DW373" s="5"/>
      <c r="DX373" s="5"/>
      <c r="DY373" s="5"/>
      <c r="DZ373" s="5"/>
      <c r="EA373" s="5"/>
      <c r="EB373" s="5"/>
      <c r="EC373" s="5"/>
      <c r="ED373" s="5"/>
      <c r="EE373" s="5"/>
      <c r="EF373" s="5"/>
      <c r="EG373" s="5"/>
      <c r="EH373" s="5"/>
      <c r="EI373" s="5"/>
      <c r="EJ373" s="5"/>
      <c r="EK373" s="5"/>
      <c r="EL373" s="5"/>
      <c r="EM373" s="5"/>
      <c r="EN373" s="5"/>
      <c r="EO373" s="5"/>
      <c r="EP373" s="5"/>
      <c r="EQ373" s="5"/>
      <c r="ER373" s="5"/>
      <c r="ES373" s="5"/>
      <c r="ET373" s="5"/>
      <c r="EU373" s="5"/>
      <c r="EV373" s="5"/>
      <c r="EW373" s="5"/>
      <c r="EX373" s="5"/>
      <c r="EY373" s="5"/>
      <c r="EZ373" s="5"/>
      <c r="FA373" s="5"/>
      <c r="FB373" s="5"/>
      <c r="FC373" s="5"/>
      <c r="FD373" s="5"/>
      <c r="FE373" s="5"/>
      <c r="FF373" s="5"/>
      <c r="FG373" s="5"/>
      <c r="FH373" s="5"/>
      <c r="FI373" s="5"/>
      <c r="FJ373" s="5"/>
      <c r="FK373" s="5"/>
      <c r="FL373" s="5"/>
      <c r="FM373" s="5"/>
      <c r="FN373" s="5"/>
      <c r="FO373" s="5"/>
      <c r="FP373" s="5"/>
      <c r="FQ373" s="5"/>
      <c r="FR373" s="5"/>
      <c r="FS373" s="5"/>
      <c r="FT373" s="5"/>
      <c r="FU373" s="5"/>
      <c r="FV373" s="5"/>
      <c r="FW373" s="5"/>
      <c r="FX373" s="5"/>
      <c r="FY373" s="5"/>
      <c r="FZ373" s="5"/>
      <c r="GA373" s="5"/>
      <c r="GB373" s="5"/>
      <c r="GC373" s="5"/>
      <c r="GD373" s="5"/>
      <c r="GE373" s="5"/>
      <c r="GF373" s="5"/>
      <c r="GG373" s="5"/>
      <c r="GH373" s="5"/>
      <c r="GI373" s="5"/>
      <c r="GJ373" s="5"/>
      <c r="GK373" s="5"/>
      <c r="GL373" s="5"/>
      <c r="GM373" s="5"/>
      <c r="GN373" s="5"/>
      <c r="GO373" s="5"/>
      <c r="GP373" s="5"/>
      <c r="GQ373" s="5"/>
      <c r="GR373" s="5"/>
      <c r="GS373" s="5"/>
      <c r="GT373" s="5"/>
      <c r="GU373" s="5"/>
      <c r="GV373" s="5"/>
      <c r="GW373" s="5"/>
      <c r="GX373" s="5"/>
      <c r="GY373" s="5"/>
      <c r="GZ373" s="5"/>
      <c r="HA373" s="5"/>
      <c r="HB373" s="5"/>
      <c r="HC373" s="5"/>
      <c r="HD373" s="5"/>
      <c r="HE373" s="5"/>
      <c r="HF373" s="5"/>
      <c r="HG373" s="5"/>
      <c r="HH373" s="5"/>
      <c r="HI373" s="5"/>
      <c r="HJ373" s="5"/>
      <c r="HK373" s="5"/>
      <c r="HL373" s="5"/>
      <c r="HM373" s="5"/>
      <c r="HN373" s="5"/>
      <c r="HO373" s="5"/>
      <c r="HP373" s="5"/>
    </row>
    <row r="374" spans="1:224" ht="12" customHeight="1" x14ac:dyDescent="0.25">
      <c r="A374" s="6"/>
      <c r="B374" s="43" t="s">
        <v>43</v>
      </c>
      <c r="C374" s="38"/>
      <c r="D374" s="38">
        <f t="shared" ref="D374:N374" si="67">D361+D369+D373</f>
        <v>68.099999999999994</v>
      </c>
      <c r="E374" s="38">
        <f t="shared" si="67"/>
        <v>68</v>
      </c>
      <c r="F374" s="38">
        <f t="shared" si="67"/>
        <v>227.44</v>
      </c>
      <c r="G374" s="39">
        <f t="shared" si="67"/>
        <v>1823</v>
      </c>
      <c r="H374" s="39">
        <f t="shared" si="67"/>
        <v>536</v>
      </c>
      <c r="I374" s="39">
        <f t="shared" si="67"/>
        <v>249.7</v>
      </c>
      <c r="J374" s="39">
        <f t="shared" si="67"/>
        <v>750</v>
      </c>
      <c r="K374" s="38">
        <f t="shared" si="67"/>
        <v>13.21</v>
      </c>
      <c r="L374" s="38">
        <f t="shared" si="67"/>
        <v>0.92400000000000015</v>
      </c>
      <c r="M374" s="38">
        <f t="shared" si="67"/>
        <v>47.429999999999993</v>
      </c>
      <c r="N374" s="38">
        <f t="shared" si="67"/>
        <v>0.25</v>
      </c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  <c r="AA374" s="5"/>
      <c r="AB374" s="5"/>
      <c r="AC374" s="5"/>
      <c r="AD374" s="5"/>
      <c r="AE374" s="5"/>
      <c r="AF374" s="5"/>
      <c r="AG374" s="5"/>
      <c r="AH374" s="5"/>
      <c r="AI374" s="5"/>
      <c r="AJ374" s="5"/>
      <c r="AK374" s="5"/>
      <c r="AL374" s="5"/>
      <c r="AM374" s="5"/>
      <c r="AN374" s="5"/>
      <c r="AO374" s="5"/>
      <c r="AP374" s="5"/>
      <c r="AQ374" s="5"/>
      <c r="AR374" s="5"/>
      <c r="AS374" s="5"/>
      <c r="AT374" s="5"/>
      <c r="AU374" s="5"/>
      <c r="AV374" s="5"/>
      <c r="AW374" s="5"/>
      <c r="AX374" s="5"/>
      <c r="AY374" s="5"/>
      <c r="AZ374" s="5"/>
      <c r="BA374" s="5"/>
      <c r="BB374" s="5"/>
      <c r="BC374" s="5"/>
      <c r="BD374" s="5"/>
      <c r="BE374" s="5"/>
      <c r="BF374" s="5"/>
      <c r="BG374" s="5"/>
      <c r="BH374" s="5"/>
      <c r="BI374" s="5"/>
      <c r="BJ374" s="5"/>
      <c r="BK374" s="5"/>
      <c r="BL374" s="5"/>
      <c r="BM374" s="5"/>
      <c r="BN374" s="5"/>
      <c r="BO374" s="5"/>
      <c r="BP374" s="5"/>
      <c r="BQ374" s="5"/>
      <c r="BR374" s="5"/>
      <c r="BS374" s="5"/>
      <c r="BT374" s="5"/>
      <c r="BU374" s="5"/>
      <c r="BV374" s="5"/>
      <c r="BW374" s="5"/>
      <c r="BX374" s="5"/>
      <c r="BY374" s="5"/>
      <c r="BZ374" s="5"/>
      <c r="CA374" s="5"/>
      <c r="CB374" s="5"/>
      <c r="CC374" s="5"/>
      <c r="CD374" s="5"/>
      <c r="CE374" s="5"/>
      <c r="CF374" s="5"/>
      <c r="CG374" s="5"/>
      <c r="CH374" s="5"/>
      <c r="CI374" s="5"/>
      <c r="CJ374" s="5"/>
      <c r="CK374" s="5"/>
      <c r="CL374" s="5"/>
      <c r="CM374" s="5"/>
      <c r="CN374" s="5"/>
      <c r="CO374" s="5"/>
      <c r="CP374" s="5"/>
      <c r="CQ374" s="5"/>
      <c r="CR374" s="5"/>
      <c r="CS374" s="5"/>
      <c r="CT374" s="5"/>
      <c r="CU374" s="5"/>
      <c r="CV374" s="5"/>
      <c r="CW374" s="5"/>
      <c r="CX374" s="5"/>
      <c r="CY374" s="5"/>
      <c r="CZ374" s="5"/>
      <c r="DA374" s="5"/>
      <c r="DB374" s="5"/>
      <c r="DC374" s="5"/>
      <c r="DD374" s="5"/>
      <c r="DE374" s="5"/>
      <c r="DF374" s="5"/>
      <c r="DG374" s="5"/>
      <c r="DH374" s="5"/>
      <c r="DI374" s="5"/>
      <c r="DJ374" s="5"/>
      <c r="DK374" s="5"/>
      <c r="DL374" s="5"/>
      <c r="DM374" s="5"/>
      <c r="DN374" s="5"/>
      <c r="DO374" s="5"/>
      <c r="DP374" s="5"/>
      <c r="DQ374" s="5"/>
      <c r="DR374" s="5"/>
      <c r="DS374" s="5"/>
      <c r="DT374" s="5"/>
      <c r="DU374" s="5"/>
      <c r="DV374" s="5"/>
      <c r="DW374" s="5"/>
      <c r="DX374" s="5"/>
      <c r="DY374" s="5"/>
      <c r="DZ374" s="5"/>
      <c r="EA374" s="5"/>
      <c r="EB374" s="5"/>
      <c r="EC374" s="5"/>
      <c r="ED374" s="5"/>
      <c r="EE374" s="5"/>
      <c r="EF374" s="5"/>
      <c r="EG374" s="5"/>
      <c r="EH374" s="5"/>
      <c r="EI374" s="5"/>
      <c r="EJ374" s="5"/>
      <c r="EK374" s="5"/>
      <c r="EL374" s="5"/>
      <c r="EM374" s="5"/>
      <c r="EN374" s="5"/>
      <c r="EO374" s="5"/>
      <c r="EP374" s="5"/>
      <c r="EQ374" s="5"/>
      <c r="ER374" s="5"/>
      <c r="ES374" s="5"/>
      <c r="ET374" s="5"/>
      <c r="EU374" s="5"/>
      <c r="EV374" s="5"/>
      <c r="EW374" s="5"/>
      <c r="EX374" s="5"/>
      <c r="EY374" s="5"/>
      <c r="EZ374" s="5"/>
      <c r="FA374" s="5"/>
      <c r="FB374" s="5"/>
      <c r="FC374" s="5"/>
      <c r="FD374" s="5"/>
      <c r="FE374" s="5"/>
      <c r="FF374" s="5"/>
      <c r="FG374" s="5"/>
      <c r="FH374" s="5"/>
      <c r="FI374" s="5"/>
      <c r="FJ374" s="5"/>
      <c r="FK374" s="5"/>
      <c r="FL374" s="5"/>
      <c r="FM374" s="5"/>
      <c r="FN374" s="5"/>
      <c r="FO374" s="5"/>
      <c r="FP374" s="5"/>
      <c r="FQ374" s="5"/>
      <c r="FR374" s="5"/>
      <c r="FS374" s="5"/>
      <c r="FT374" s="5"/>
      <c r="FU374" s="5"/>
      <c r="FV374" s="5"/>
      <c r="FW374" s="5"/>
      <c r="FX374" s="5"/>
      <c r="FY374" s="5"/>
      <c r="FZ374" s="5"/>
      <c r="GA374" s="5"/>
      <c r="GB374" s="5"/>
      <c r="GC374" s="5"/>
      <c r="GD374" s="5"/>
      <c r="GE374" s="5"/>
      <c r="GF374" s="5"/>
      <c r="GG374" s="5"/>
      <c r="GH374" s="5"/>
      <c r="GI374" s="5"/>
      <c r="GJ374" s="5"/>
      <c r="GK374" s="5"/>
      <c r="GL374" s="5"/>
      <c r="GM374" s="5"/>
      <c r="GN374" s="5"/>
      <c r="GO374" s="5"/>
      <c r="GP374" s="5"/>
      <c r="GQ374" s="5"/>
      <c r="GR374" s="5"/>
      <c r="GS374" s="5"/>
      <c r="GT374" s="5"/>
      <c r="GU374" s="5"/>
      <c r="GV374" s="5"/>
      <c r="GW374" s="5"/>
      <c r="GX374" s="5"/>
      <c r="GY374" s="5"/>
      <c r="GZ374" s="5"/>
      <c r="HA374" s="5"/>
      <c r="HB374" s="5"/>
      <c r="HC374" s="5"/>
      <c r="HD374" s="5"/>
      <c r="HE374" s="5"/>
      <c r="HF374" s="5"/>
      <c r="HG374" s="5"/>
      <c r="HH374" s="5"/>
      <c r="HI374" s="5"/>
      <c r="HJ374" s="5"/>
      <c r="HK374" s="5"/>
      <c r="HL374" s="5"/>
      <c r="HM374" s="5"/>
      <c r="HN374" s="5"/>
      <c r="HO374" s="5"/>
      <c r="HP374" s="5"/>
    </row>
    <row r="375" spans="1:224" ht="12" customHeight="1" x14ac:dyDescent="0.25">
      <c r="A375" s="6"/>
      <c r="B375" s="50" t="s">
        <v>185</v>
      </c>
      <c r="C375" s="19"/>
      <c r="D375" s="14"/>
      <c r="E375" s="14"/>
      <c r="F375" s="14"/>
      <c r="G375" s="15"/>
      <c r="H375" s="15"/>
      <c r="I375" s="15"/>
      <c r="J375" s="15"/>
      <c r="K375" s="14"/>
      <c r="L375" s="14"/>
      <c r="M375" s="14"/>
      <c r="N375" s="14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  <c r="AA375" s="5"/>
      <c r="AB375" s="5"/>
      <c r="AC375" s="5"/>
      <c r="AD375" s="5"/>
      <c r="AE375" s="5"/>
      <c r="AF375" s="5"/>
      <c r="AG375" s="5"/>
      <c r="AH375" s="5"/>
      <c r="AI375" s="5"/>
      <c r="AJ375" s="5"/>
      <c r="AK375" s="5"/>
      <c r="AL375" s="5"/>
      <c r="AM375" s="5"/>
      <c r="AN375" s="5"/>
      <c r="AO375" s="5"/>
      <c r="AP375" s="5"/>
      <c r="AQ375" s="5"/>
      <c r="AR375" s="5"/>
      <c r="AS375" s="5"/>
      <c r="AT375" s="5"/>
      <c r="AU375" s="5"/>
      <c r="AV375" s="5"/>
      <c r="AW375" s="5"/>
      <c r="AX375" s="5"/>
      <c r="AY375" s="5"/>
      <c r="AZ375" s="5"/>
      <c r="BA375" s="5"/>
      <c r="BB375" s="5"/>
      <c r="BC375" s="5"/>
      <c r="BD375" s="5"/>
      <c r="BE375" s="5"/>
      <c r="BF375" s="5"/>
      <c r="BG375" s="5"/>
      <c r="BH375" s="5"/>
      <c r="BI375" s="5"/>
      <c r="BJ375" s="5"/>
      <c r="BK375" s="5"/>
      <c r="BL375" s="5"/>
      <c r="BM375" s="5"/>
      <c r="BN375" s="5"/>
      <c r="BO375" s="5"/>
      <c r="BP375" s="5"/>
      <c r="BQ375" s="5"/>
      <c r="BR375" s="5"/>
      <c r="BS375" s="5"/>
      <c r="BT375" s="5"/>
      <c r="BU375" s="5"/>
      <c r="BV375" s="5"/>
      <c r="BW375" s="5"/>
      <c r="BX375" s="5"/>
      <c r="BY375" s="5"/>
      <c r="BZ375" s="5"/>
      <c r="CA375" s="5"/>
      <c r="CB375" s="5"/>
      <c r="CC375" s="5"/>
      <c r="CD375" s="5"/>
      <c r="CE375" s="5"/>
      <c r="CF375" s="5"/>
      <c r="CG375" s="5"/>
      <c r="CH375" s="5"/>
      <c r="CI375" s="5"/>
      <c r="CJ375" s="5"/>
      <c r="CK375" s="5"/>
      <c r="CL375" s="5"/>
      <c r="CM375" s="5"/>
      <c r="CN375" s="5"/>
      <c r="CO375" s="5"/>
      <c r="CP375" s="5"/>
      <c r="CQ375" s="5"/>
      <c r="CR375" s="5"/>
      <c r="CS375" s="5"/>
      <c r="CT375" s="5"/>
      <c r="CU375" s="5"/>
      <c r="CV375" s="5"/>
      <c r="CW375" s="5"/>
      <c r="CX375" s="5"/>
      <c r="CY375" s="5"/>
      <c r="CZ375" s="5"/>
      <c r="DA375" s="5"/>
      <c r="DB375" s="5"/>
      <c r="DC375" s="5"/>
      <c r="DD375" s="5"/>
      <c r="DE375" s="5"/>
      <c r="DF375" s="5"/>
      <c r="DG375" s="5"/>
      <c r="DH375" s="5"/>
      <c r="DI375" s="5"/>
      <c r="DJ375" s="5"/>
      <c r="DK375" s="5"/>
      <c r="DL375" s="5"/>
      <c r="DM375" s="5"/>
      <c r="DN375" s="5"/>
      <c r="DO375" s="5"/>
      <c r="DP375" s="5"/>
      <c r="DQ375" s="5"/>
      <c r="DR375" s="5"/>
      <c r="DS375" s="5"/>
      <c r="DT375" s="5"/>
      <c r="DU375" s="5"/>
      <c r="DV375" s="5"/>
      <c r="DW375" s="5"/>
      <c r="DX375" s="5"/>
      <c r="DY375" s="5"/>
      <c r="DZ375" s="5"/>
      <c r="EA375" s="5"/>
      <c r="EB375" s="5"/>
      <c r="EC375" s="5"/>
      <c r="ED375" s="5"/>
      <c r="EE375" s="5"/>
      <c r="EF375" s="5"/>
      <c r="EG375" s="5"/>
      <c r="EH375" s="5"/>
      <c r="EI375" s="5"/>
      <c r="EJ375" s="5"/>
      <c r="EK375" s="5"/>
      <c r="EL375" s="5"/>
      <c r="EM375" s="5"/>
      <c r="EN375" s="5"/>
      <c r="EO375" s="5"/>
      <c r="EP375" s="5"/>
      <c r="EQ375" s="5"/>
      <c r="ER375" s="5"/>
      <c r="ES375" s="5"/>
      <c r="ET375" s="5"/>
      <c r="EU375" s="5"/>
      <c r="EV375" s="5"/>
      <c r="EW375" s="5"/>
      <c r="EX375" s="5"/>
      <c r="EY375" s="5"/>
      <c r="EZ375" s="5"/>
      <c r="FA375" s="5"/>
      <c r="FB375" s="5"/>
      <c r="FC375" s="5"/>
      <c r="FD375" s="5"/>
      <c r="FE375" s="5"/>
      <c r="FF375" s="5"/>
      <c r="FG375" s="5"/>
      <c r="FH375" s="5"/>
      <c r="FI375" s="5"/>
      <c r="FJ375" s="5"/>
      <c r="FK375" s="5"/>
      <c r="FL375" s="5"/>
      <c r="FM375" s="5"/>
      <c r="FN375" s="5"/>
      <c r="FO375" s="5"/>
      <c r="FP375" s="5"/>
      <c r="FQ375" s="5"/>
      <c r="FR375" s="5"/>
      <c r="FS375" s="5"/>
      <c r="FT375" s="5"/>
      <c r="FU375" s="5"/>
      <c r="FV375" s="5"/>
      <c r="FW375" s="5"/>
      <c r="FX375" s="5"/>
      <c r="FY375" s="5"/>
      <c r="FZ375" s="5"/>
      <c r="GA375" s="5"/>
      <c r="GB375" s="5"/>
      <c r="GC375" s="5"/>
      <c r="GD375" s="5"/>
      <c r="GE375" s="5"/>
      <c r="GF375" s="5"/>
      <c r="GG375" s="5"/>
      <c r="GH375" s="5"/>
      <c r="GI375" s="5"/>
      <c r="GJ375" s="5"/>
      <c r="GK375" s="5"/>
      <c r="GL375" s="5"/>
      <c r="GM375" s="5"/>
      <c r="GN375" s="5"/>
      <c r="GO375" s="5"/>
      <c r="GP375" s="5"/>
      <c r="GQ375" s="5"/>
      <c r="GR375" s="5"/>
      <c r="GS375" s="5"/>
      <c r="GT375" s="5"/>
      <c r="GU375" s="5"/>
      <c r="GV375" s="5"/>
      <c r="GW375" s="5"/>
      <c r="GX375" s="5"/>
      <c r="GY375" s="5"/>
      <c r="GZ375" s="5"/>
      <c r="HA375" s="5"/>
      <c r="HB375" s="5"/>
      <c r="HC375" s="5"/>
      <c r="HD375" s="5"/>
      <c r="HE375" s="5"/>
      <c r="HF375" s="5"/>
      <c r="HG375" s="5"/>
      <c r="HH375" s="5"/>
      <c r="HI375" s="5"/>
      <c r="HJ375" s="5"/>
      <c r="HK375" s="5"/>
      <c r="HL375" s="5"/>
      <c r="HM375" s="5"/>
      <c r="HN375" s="5"/>
      <c r="HO375" s="5"/>
      <c r="HP375" s="5"/>
    </row>
    <row r="376" spans="1:224" ht="12" customHeight="1" x14ac:dyDescent="0.25">
      <c r="A376" s="6"/>
      <c r="B376" s="17" t="s">
        <v>18</v>
      </c>
      <c r="C376" s="19"/>
      <c r="D376" s="14"/>
      <c r="E376" s="14"/>
      <c r="F376" s="14"/>
      <c r="G376" s="15"/>
      <c r="H376" s="15"/>
      <c r="I376" s="15"/>
      <c r="J376" s="15"/>
      <c r="K376" s="14"/>
      <c r="L376" s="14"/>
      <c r="M376" s="14"/>
      <c r="N376" s="14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  <c r="AA376" s="5"/>
      <c r="AB376" s="5"/>
      <c r="AC376" s="5"/>
      <c r="AD376" s="5"/>
      <c r="AE376" s="5"/>
      <c r="AF376" s="5"/>
      <c r="AG376" s="5"/>
      <c r="AH376" s="5"/>
      <c r="AI376" s="5"/>
      <c r="AJ376" s="5"/>
      <c r="AK376" s="5"/>
      <c r="AL376" s="5"/>
      <c r="AM376" s="5"/>
      <c r="AN376" s="5"/>
      <c r="AO376" s="5"/>
      <c r="AP376" s="5"/>
      <c r="AQ376" s="5"/>
      <c r="AR376" s="5"/>
      <c r="AS376" s="5"/>
      <c r="AT376" s="5"/>
      <c r="AU376" s="5"/>
      <c r="AV376" s="5"/>
      <c r="AW376" s="5"/>
      <c r="AX376" s="5"/>
      <c r="AY376" s="5"/>
      <c r="AZ376" s="5"/>
      <c r="BA376" s="5"/>
      <c r="BB376" s="5"/>
      <c r="BC376" s="5"/>
      <c r="BD376" s="5"/>
      <c r="BE376" s="5"/>
      <c r="BF376" s="5"/>
      <c r="BG376" s="5"/>
      <c r="BH376" s="5"/>
      <c r="BI376" s="5"/>
      <c r="BJ376" s="5"/>
      <c r="BK376" s="5"/>
      <c r="BL376" s="5"/>
      <c r="BM376" s="5"/>
      <c r="BN376" s="5"/>
      <c r="BO376" s="5"/>
      <c r="BP376" s="5"/>
      <c r="BQ376" s="5"/>
      <c r="BR376" s="5"/>
      <c r="BS376" s="5"/>
      <c r="BT376" s="5"/>
      <c r="BU376" s="5"/>
      <c r="BV376" s="5"/>
      <c r="BW376" s="5"/>
      <c r="BX376" s="5"/>
      <c r="BY376" s="5"/>
      <c r="BZ376" s="5"/>
      <c r="CA376" s="5"/>
      <c r="CB376" s="5"/>
      <c r="CC376" s="5"/>
      <c r="CD376" s="5"/>
      <c r="CE376" s="5"/>
      <c r="CF376" s="5"/>
      <c r="CG376" s="5"/>
      <c r="CH376" s="5"/>
      <c r="CI376" s="5"/>
      <c r="CJ376" s="5"/>
      <c r="CK376" s="5"/>
      <c r="CL376" s="5"/>
      <c r="CM376" s="5"/>
      <c r="CN376" s="5"/>
      <c r="CO376" s="5"/>
      <c r="CP376" s="5"/>
      <c r="CQ376" s="5"/>
      <c r="CR376" s="5"/>
      <c r="CS376" s="5"/>
      <c r="CT376" s="5"/>
      <c r="CU376" s="5"/>
      <c r="CV376" s="5"/>
      <c r="CW376" s="5"/>
      <c r="CX376" s="5"/>
      <c r="CY376" s="5"/>
      <c r="CZ376" s="5"/>
      <c r="DA376" s="5"/>
      <c r="DB376" s="5"/>
      <c r="DC376" s="5"/>
      <c r="DD376" s="5"/>
      <c r="DE376" s="5"/>
      <c r="DF376" s="5"/>
      <c r="DG376" s="5"/>
      <c r="DH376" s="5"/>
      <c r="DI376" s="5"/>
      <c r="DJ376" s="5"/>
      <c r="DK376" s="5"/>
      <c r="DL376" s="5"/>
      <c r="DM376" s="5"/>
      <c r="DN376" s="5"/>
      <c r="DO376" s="5"/>
      <c r="DP376" s="5"/>
      <c r="DQ376" s="5"/>
      <c r="DR376" s="5"/>
      <c r="DS376" s="5"/>
      <c r="DT376" s="5"/>
      <c r="DU376" s="5"/>
      <c r="DV376" s="5"/>
      <c r="DW376" s="5"/>
      <c r="DX376" s="5"/>
      <c r="DY376" s="5"/>
      <c r="DZ376" s="5"/>
      <c r="EA376" s="5"/>
      <c r="EB376" s="5"/>
      <c r="EC376" s="5"/>
      <c r="ED376" s="5"/>
      <c r="EE376" s="5"/>
      <c r="EF376" s="5"/>
      <c r="EG376" s="5"/>
      <c r="EH376" s="5"/>
      <c r="EI376" s="5"/>
      <c r="EJ376" s="5"/>
      <c r="EK376" s="5"/>
      <c r="EL376" s="5"/>
      <c r="EM376" s="5"/>
      <c r="EN376" s="5"/>
      <c r="EO376" s="5"/>
      <c r="EP376" s="5"/>
      <c r="EQ376" s="5"/>
      <c r="ER376" s="5"/>
      <c r="ES376" s="5"/>
      <c r="ET376" s="5"/>
      <c r="EU376" s="5"/>
      <c r="EV376" s="5"/>
      <c r="EW376" s="5"/>
      <c r="EX376" s="5"/>
      <c r="EY376" s="5"/>
      <c r="EZ376" s="5"/>
      <c r="FA376" s="5"/>
      <c r="FB376" s="5"/>
      <c r="FC376" s="5"/>
      <c r="FD376" s="5"/>
      <c r="FE376" s="5"/>
      <c r="FF376" s="5"/>
      <c r="FG376" s="5"/>
      <c r="FH376" s="5"/>
      <c r="FI376" s="5"/>
      <c r="FJ376" s="5"/>
      <c r="FK376" s="5"/>
      <c r="FL376" s="5"/>
      <c r="FM376" s="5"/>
      <c r="FN376" s="5"/>
      <c r="FO376" s="5"/>
      <c r="FP376" s="5"/>
      <c r="FQ376" s="5"/>
      <c r="FR376" s="5"/>
      <c r="FS376" s="5"/>
      <c r="FT376" s="5"/>
      <c r="FU376" s="5"/>
      <c r="FV376" s="5"/>
      <c r="FW376" s="5"/>
      <c r="FX376" s="5"/>
      <c r="FY376" s="5"/>
      <c r="FZ376" s="5"/>
      <c r="GA376" s="5"/>
      <c r="GB376" s="5"/>
      <c r="GC376" s="5"/>
      <c r="GD376" s="5"/>
      <c r="GE376" s="5"/>
      <c r="GF376" s="5"/>
      <c r="GG376" s="5"/>
      <c r="GH376" s="5"/>
      <c r="GI376" s="5"/>
      <c r="GJ376" s="5"/>
      <c r="GK376" s="5"/>
      <c r="GL376" s="5"/>
      <c r="GM376" s="5"/>
      <c r="GN376" s="5"/>
      <c r="GO376" s="5"/>
      <c r="GP376" s="5"/>
      <c r="GQ376" s="5"/>
      <c r="GR376" s="5"/>
      <c r="GS376" s="5"/>
      <c r="GT376" s="5"/>
      <c r="GU376" s="5"/>
      <c r="GV376" s="5"/>
      <c r="GW376" s="5"/>
      <c r="GX376" s="5"/>
      <c r="GY376" s="5"/>
      <c r="GZ376" s="5"/>
      <c r="HA376" s="5"/>
      <c r="HB376" s="5"/>
      <c r="HC376" s="5"/>
      <c r="HD376" s="5"/>
      <c r="HE376" s="5"/>
      <c r="HF376" s="5"/>
      <c r="HG376" s="5"/>
      <c r="HH376" s="5"/>
      <c r="HI376" s="5"/>
      <c r="HJ376" s="5"/>
      <c r="HK376" s="5"/>
      <c r="HL376" s="5"/>
      <c r="HM376" s="5"/>
      <c r="HN376" s="5"/>
      <c r="HO376" s="5"/>
      <c r="HP376" s="5"/>
    </row>
    <row r="377" spans="1:224" ht="12" customHeight="1" x14ac:dyDescent="0.25">
      <c r="A377" s="6"/>
      <c r="B377" s="18" t="s">
        <v>79</v>
      </c>
      <c r="C377" s="19"/>
      <c r="D377" s="14"/>
      <c r="E377" s="14"/>
      <c r="F377" s="14"/>
      <c r="G377" s="15"/>
      <c r="H377" s="15"/>
      <c r="I377" s="15"/>
      <c r="J377" s="15"/>
      <c r="K377" s="14"/>
      <c r="L377" s="14"/>
      <c r="M377" s="14"/>
      <c r="N377" s="14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  <c r="AA377" s="5"/>
      <c r="AB377" s="5"/>
      <c r="AC377" s="5"/>
      <c r="AD377" s="5"/>
      <c r="AE377" s="5"/>
      <c r="AF377" s="5"/>
      <c r="AG377" s="5"/>
      <c r="AH377" s="5"/>
      <c r="AI377" s="5"/>
      <c r="AJ377" s="5"/>
      <c r="AK377" s="5"/>
      <c r="AL377" s="5"/>
      <c r="AM377" s="5"/>
      <c r="AN377" s="5"/>
      <c r="AO377" s="5"/>
      <c r="AP377" s="5"/>
      <c r="AQ377" s="5"/>
      <c r="AR377" s="5"/>
      <c r="AS377" s="5"/>
      <c r="AT377" s="5"/>
      <c r="AU377" s="5"/>
      <c r="AV377" s="5"/>
      <c r="AW377" s="5"/>
      <c r="AX377" s="5"/>
      <c r="AY377" s="5"/>
      <c r="AZ377" s="5"/>
      <c r="BA377" s="5"/>
      <c r="BB377" s="5"/>
      <c r="BC377" s="5"/>
      <c r="BD377" s="5"/>
      <c r="BE377" s="5"/>
      <c r="BF377" s="5"/>
      <c r="BG377" s="5"/>
      <c r="BH377" s="5"/>
      <c r="BI377" s="5"/>
      <c r="BJ377" s="5"/>
      <c r="BK377" s="5"/>
      <c r="BL377" s="5"/>
      <c r="BM377" s="5"/>
      <c r="BN377" s="5"/>
      <c r="BO377" s="5"/>
      <c r="BP377" s="5"/>
      <c r="BQ377" s="5"/>
      <c r="BR377" s="5"/>
      <c r="BS377" s="5"/>
      <c r="BT377" s="5"/>
      <c r="BU377" s="5"/>
      <c r="BV377" s="5"/>
      <c r="BW377" s="5"/>
      <c r="BX377" s="5"/>
      <c r="BY377" s="5"/>
      <c r="BZ377" s="5"/>
      <c r="CA377" s="5"/>
      <c r="CB377" s="5"/>
      <c r="CC377" s="5"/>
      <c r="CD377" s="5"/>
      <c r="CE377" s="5"/>
      <c r="CF377" s="5"/>
      <c r="CG377" s="5"/>
      <c r="CH377" s="5"/>
      <c r="CI377" s="5"/>
      <c r="CJ377" s="5"/>
      <c r="CK377" s="5"/>
      <c r="CL377" s="5"/>
      <c r="CM377" s="5"/>
      <c r="CN377" s="5"/>
      <c r="CO377" s="5"/>
      <c r="CP377" s="5"/>
      <c r="CQ377" s="5"/>
      <c r="CR377" s="5"/>
      <c r="CS377" s="5"/>
      <c r="CT377" s="5"/>
      <c r="CU377" s="5"/>
      <c r="CV377" s="5"/>
      <c r="CW377" s="5"/>
      <c r="CX377" s="5"/>
      <c r="CY377" s="5"/>
      <c r="CZ377" s="5"/>
      <c r="DA377" s="5"/>
      <c r="DB377" s="5"/>
      <c r="DC377" s="5"/>
      <c r="DD377" s="5"/>
      <c r="DE377" s="5"/>
      <c r="DF377" s="5"/>
      <c r="DG377" s="5"/>
      <c r="DH377" s="5"/>
      <c r="DI377" s="5"/>
      <c r="DJ377" s="5"/>
      <c r="DK377" s="5"/>
      <c r="DL377" s="5"/>
      <c r="DM377" s="5"/>
      <c r="DN377" s="5"/>
      <c r="DO377" s="5"/>
      <c r="DP377" s="5"/>
      <c r="DQ377" s="5"/>
      <c r="DR377" s="5"/>
      <c r="DS377" s="5"/>
      <c r="DT377" s="5"/>
      <c r="DU377" s="5"/>
      <c r="DV377" s="5"/>
      <c r="DW377" s="5"/>
      <c r="DX377" s="5"/>
      <c r="DY377" s="5"/>
      <c r="DZ377" s="5"/>
      <c r="EA377" s="5"/>
      <c r="EB377" s="5"/>
      <c r="EC377" s="5"/>
      <c r="ED377" s="5"/>
      <c r="EE377" s="5"/>
      <c r="EF377" s="5"/>
      <c r="EG377" s="5"/>
      <c r="EH377" s="5"/>
      <c r="EI377" s="5"/>
      <c r="EJ377" s="5"/>
      <c r="EK377" s="5"/>
      <c r="EL377" s="5"/>
      <c r="EM377" s="5"/>
      <c r="EN377" s="5"/>
      <c r="EO377" s="5"/>
      <c r="EP377" s="5"/>
      <c r="EQ377" s="5"/>
      <c r="ER377" s="5"/>
      <c r="ES377" s="5"/>
      <c r="ET377" s="5"/>
      <c r="EU377" s="5"/>
      <c r="EV377" s="5"/>
      <c r="EW377" s="5"/>
      <c r="EX377" s="5"/>
      <c r="EY377" s="5"/>
      <c r="EZ377" s="5"/>
      <c r="FA377" s="5"/>
      <c r="FB377" s="5"/>
      <c r="FC377" s="5"/>
      <c r="FD377" s="5"/>
      <c r="FE377" s="5"/>
      <c r="FF377" s="5"/>
      <c r="FG377" s="5"/>
      <c r="FH377" s="5"/>
      <c r="FI377" s="5"/>
      <c r="FJ377" s="5"/>
      <c r="FK377" s="5"/>
      <c r="FL377" s="5"/>
      <c r="FM377" s="5"/>
      <c r="FN377" s="5"/>
      <c r="FO377" s="5"/>
      <c r="FP377" s="5"/>
      <c r="FQ377" s="5"/>
      <c r="FR377" s="5"/>
      <c r="FS377" s="5"/>
      <c r="FT377" s="5"/>
      <c r="FU377" s="5"/>
      <c r="FV377" s="5"/>
      <c r="FW377" s="5"/>
      <c r="FX377" s="5"/>
      <c r="FY377" s="5"/>
      <c r="FZ377" s="5"/>
      <c r="GA377" s="5"/>
      <c r="GB377" s="5"/>
      <c r="GC377" s="5"/>
      <c r="GD377" s="5"/>
      <c r="GE377" s="5"/>
      <c r="GF377" s="5"/>
      <c r="GG377" s="5"/>
      <c r="GH377" s="5"/>
      <c r="GI377" s="5"/>
      <c r="GJ377" s="5"/>
      <c r="GK377" s="5"/>
      <c r="GL377" s="5"/>
      <c r="GM377" s="5"/>
      <c r="GN377" s="5"/>
      <c r="GO377" s="5"/>
      <c r="GP377" s="5"/>
      <c r="GQ377" s="5"/>
      <c r="GR377" s="5"/>
      <c r="GS377" s="5"/>
      <c r="GT377" s="5"/>
      <c r="GU377" s="5"/>
      <c r="GV377" s="5"/>
      <c r="GW377" s="5"/>
      <c r="GX377" s="5"/>
      <c r="GY377" s="5"/>
      <c r="GZ377" s="5"/>
      <c r="HA377" s="5"/>
      <c r="HB377" s="5"/>
      <c r="HC377" s="5"/>
      <c r="HD377" s="5"/>
      <c r="HE377" s="5"/>
      <c r="HF377" s="5"/>
      <c r="HG377" s="5"/>
      <c r="HH377" s="5"/>
      <c r="HI377" s="5"/>
      <c r="HJ377" s="5"/>
      <c r="HK377" s="5"/>
      <c r="HL377" s="5"/>
      <c r="HM377" s="5"/>
      <c r="HN377" s="5"/>
      <c r="HO377" s="5"/>
      <c r="HP377" s="5"/>
    </row>
    <row r="378" spans="1:224" ht="12" customHeight="1" x14ac:dyDescent="0.25">
      <c r="A378" s="20">
        <v>204</v>
      </c>
      <c r="B378" s="21" t="s">
        <v>186</v>
      </c>
      <c r="C378" s="22" t="s">
        <v>23</v>
      </c>
      <c r="D378" s="23">
        <v>10.9</v>
      </c>
      <c r="E378" s="23">
        <v>13.5</v>
      </c>
      <c r="F378" s="23">
        <v>33</v>
      </c>
      <c r="G378" s="24">
        <v>298</v>
      </c>
      <c r="H378" s="24">
        <v>122</v>
      </c>
      <c r="I378" s="24">
        <v>20</v>
      </c>
      <c r="J378" s="24">
        <v>136</v>
      </c>
      <c r="K378" s="23">
        <v>0.9</v>
      </c>
      <c r="L378" s="23">
        <v>6.5000000000000002E-2</v>
      </c>
      <c r="M378" s="23">
        <v>0</v>
      </c>
      <c r="N378" s="23">
        <v>0</v>
      </c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  <c r="AA378" s="5"/>
      <c r="AB378" s="5"/>
      <c r="AC378" s="5"/>
      <c r="AD378" s="5"/>
      <c r="AE378" s="5"/>
      <c r="AF378" s="5"/>
      <c r="AG378" s="5"/>
      <c r="AH378" s="5"/>
      <c r="AI378" s="5"/>
      <c r="AJ378" s="5"/>
      <c r="AK378" s="5"/>
      <c r="AL378" s="5"/>
      <c r="AM378" s="5"/>
      <c r="AN378" s="5"/>
      <c r="AO378" s="5"/>
      <c r="AP378" s="5"/>
      <c r="AQ378" s="5"/>
      <c r="AR378" s="5"/>
      <c r="AS378" s="5"/>
      <c r="AT378" s="5"/>
      <c r="AU378" s="5"/>
      <c r="AV378" s="5"/>
      <c r="AW378" s="5"/>
      <c r="AX378" s="5"/>
      <c r="AY378" s="5"/>
      <c r="AZ378" s="5"/>
      <c r="BA378" s="5"/>
      <c r="BB378" s="5"/>
      <c r="BC378" s="5"/>
      <c r="BD378" s="5"/>
      <c r="BE378" s="5"/>
      <c r="BF378" s="5"/>
      <c r="BG378" s="5"/>
      <c r="BH378" s="5"/>
      <c r="BI378" s="5"/>
      <c r="BJ378" s="5"/>
      <c r="BK378" s="5"/>
      <c r="BL378" s="5"/>
      <c r="BM378" s="5"/>
      <c r="BN378" s="5"/>
      <c r="BO378" s="5"/>
      <c r="BP378" s="5"/>
      <c r="BQ378" s="5"/>
      <c r="BR378" s="5"/>
      <c r="BS378" s="5"/>
      <c r="BT378" s="5"/>
      <c r="BU378" s="5"/>
      <c r="BV378" s="5"/>
      <c r="BW378" s="5"/>
      <c r="BX378" s="5"/>
      <c r="BY378" s="5"/>
      <c r="BZ378" s="5"/>
      <c r="CA378" s="5"/>
      <c r="CB378" s="5"/>
      <c r="CC378" s="5"/>
      <c r="CD378" s="5"/>
      <c r="CE378" s="5"/>
      <c r="CF378" s="5"/>
      <c r="CG378" s="5"/>
      <c r="CH378" s="5"/>
      <c r="CI378" s="5"/>
      <c r="CJ378" s="5"/>
      <c r="CK378" s="5"/>
      <c r="CL378" s="5"/>
      <c r="CM378" s="5"/>
      <c r="CN378" s="5"/>
      <c r="CO378" s="5"/>
      <c r="CP378" s="5"/>
      <c r="CQ378" s="5"/>
      <c r="CR378" s="5"/>
      <c r="CS378" s="5"/>
      <c r="CT378" s="5"/>
      <c r="CU378" s="5"/>
      <c r="CV378" s="5"/>
      <c r="CW378" s="5"/>
      <c r="CX378" s="5"/>
      <c r="CY378" s="5"/>
      <c r="CZ378" s="5"/>
      <c r="DA378" s="5"/>
      <c r="DB378" s="5"/>
      <c r="DC378" s="5"/>
      <c r="DD378" s="5"/>
      <c r="DE378" s="5"/>
      <c r="DF378" s="5"/>
      <c r="DG378" s="5"/>
      <c r="DH378" s="5"/>
      <c r="DI378" s="5"/>
      <c r="DJ378" s="5"/>
      <c r="DK378" s="5"/>
      <c r="DL378" s="5"/>
      <c r="DM378" s="5"/>
      <c r="DN378" s="5"/>
      <c r="DO378" s="5"/>
      <c r="DP378" s="5"/>
      <c r="DQ378" s="5"/>
      <c r="DR378" s="5"/>
      <c r="DS378" s="5"/>
      <c r="DT378" s="5"/>
      <c r="DU378" s="5"/>
      <c r="DV378" s="5"/>
      <c r="DW378" s="5"/>
      <c r="DX378" s="5"/>
      <c r="DY378" s="5"/>
      <c r="DZ378" s="5"/>
      <c r="EA378" s="5"/>
      <c r="EB378" s="5"/>
      <c r="EC378" s="5"/>
      <c r="ED378" s="5"/>
      <c r="EE378" s="5"/>
      <c r="EF378" s="5"/>
      <c r="EG378" s="5"/>
      <c r="EH378" s="5"/>
      <c r="EI378" s="5"/>
      <c r="EJ378" s="5"/>
      <c r="EK378" s="5"/>
      <c r="EL378" s="5"/>
      <c r="EM378" s="5"/>
      <c r="EN378" s="5"/>
      <c r="EO378" s="5"/>
      <c r="EP378" s="5"/>
      <c r="EQ378" s="5"/>
      <c r="ER378" s="5"/>
      <c r="ES378" s="5"/>
      <c r="ET378" s="5"/>
      <c r="EU378" s="5"/>
      <c r="EV378" s="5"/>
      <c r="EW378" s="5"/>
      <c r="EX378" s="5"/>
      <c r="EY378" s="5"/>
      <c r="EZ378" s="5"/>
      <c r="FA378" s="5"/>
      <c r="FB378" s="5"/>
      <c r="FC378" s="5"/>
      <c r="FD378" s="5"/>
      <c r="FE378" s="5"/>
      <c r="FF378" s="5"/>
      <c r="FG378" s="5"/>
      <c r="FH378" s="5"/>
      <c r="FI378" s="5"/>
      <c r="FJ378" s="5"/>
      <c r="FK378" s="5"/>
      <c r="FL378" s="5"/>
      <c r="FM378" s="5"/>
      <c r="FN378" s="5"/>
      <c r="FO378" s="5"/>
      <c r="FP378" s="5"/>
      <c r="FQ378" s="5"/>
      <c r="FR378" s="5"/>
      <c r="FS378" s="5"/>
      <c r="FT378" s="5"/>
      <c r="FU378" s="5"/>
      <c r="FV378" s="5"/>
      <c r="FW378" s="5"/>
      <c r="FX378" s="5"/>
      <c r="FY378" s="5"/>
      <c r="FZ378" s="5"/>
      <c r="GA378" s="5"/>
      <c r="GB378" s="5"/>
      <c r="GC378" s="5"/>
      <c r="GD378" s="5"/>
      <c r="GE378" s="5"/>
      <c r="GF378" s="5"/>
      <c r="GG378" s="5"/>
      <c r="GH378" s="5"/>
      <c r="GI378" s="5"/>
      <c r="GJ378" s="5"/>
      <c r="GK378" s="5"/>
      <c r="GL378" s="5"/>
      <c r="GM378" s="5"/>
      <c r="GN378" s="5"/>
      <c r="GO378" s="5"/>
      <c r="GP378" s="5"/>
      <c r="GQ378" s="5"/>
      <c r="GR378" s="5"/>
      <c r="GS378" s="5"/>
      <c r="GT378" s="5"/>
      <c r="GU378" s="5"/>
      <c r="GV378" s="5"/>
      <c r="GW378" s="5"/>
      <c r="GX378" s="5"/>
      <c r="GY378" s="5"/>
      <c r="GZ378" s="5"/>
      <c r="HA378" s="5"/>
      <c r="HB378" s="5"/>
      <c r="HC378" s="5"/>
      <c r="HD378" s="5"/>
      <c r="HE378" s="5"/>
      <c r="HF378" s="5"/>
      <c r="HG378" s="5"/>
      <c r="HH378" s="5"/>
      <c r="HI378" s="5"/>
      <c r="HJ378" s="5"/>
      <c r="HK378" s="5"/>
      <c r="HL378" s="5"/>
      <c r="HM378" s="5"/>
      <c r="HN378" s="5"/>
      <c r="HO378" s="5"/>
      <c r="HP378" s="5"/>
    </row>
    <row r="379" spans="1:224" ht="12" customHeight="1" x14ac:dyDescent="0.25">
      <c r="A379" s="20"/>
      <c r="B379" s="21" t="s">
        <v>187</v>
      </c>
      <c r="C379" s="22" t="s">
        <v>40</v>
      </c>
      <c r="D379" s="23">
        <v>7.6</v>
      </c>
      <c r="E379" s="23">
        <v>4.2</v>
      </c>
      <c r="F379" s="23">
        <v>11.1</v>
      </c>
      <c r="G379" s="24">
        <v>113</v>
      </c>
      <c r="H379" s="24">
        <v>85</v>
      </c>
      <c r="I379" s="24">
        <v>0</v>
      </c>
      <c r="J379" s="24">
        <v>0</v>
      </c>
      <c r="K379" s="23">
        <v>0</v>
      </c>
      <c r="L379" s="23">
        <v>0</v>
      </c>
      <c r="M379" s="23">
        <v>0</v>
      </c>
      <c r="N379" s="23">
        <v>0</v>
      </c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  <c r="AA379" s="5"/>
      <c r="AB379" s="5"/>
      <c r="AC379" s="5"/>
      <c r="AD379" s="5"/>
      <c r="AE379" s="5"/>
      <c r="AF379" s="5"/>
      <c r="AG379" s="5"/>
      <c r="AH379" s="5"/>
      <c r="AI379" s="5"/>
      <c r="AJ379" s="5"/>
      <c r="AK379" s="5"/>
      <c r="AL379" s="5"/>
      <c r="AM379" s="5"/>
      <c r="AN379" s="5"/>
      <c r="AO379" s="5"/>
      <c r="AP379" s="5"/>
      <c r="AQ379" s="5"/>
      <c r="AR379" s="5"/>
      <c r="AS379" s="5"/>
      <c r="AT379" s="5"/>
      <c r="AU379" s="5"/>
      <c r="AV379" s="5"/>
      <c r="AW379" s="5"/>
      <c r="AX379" s="5"/>
      <c r="AY379" s="5"/>
      <c r="AZ379" s="5"/>
      <c r="BA379" s="5"/>
      <c r="BB379" s="5"/>
      <c r="BC379" s="5"/>
      <c r="BD379" s="5"/>
      <c r="BE379" s="5"/>
      <c r="BF379" s="5"/>
      <c r="BG379" s="5"/>
      <c r="BH379" s="5"/>
      <c r="BI379" s="5"/>
      <c r="BJ379" s="5"/>
      <c r="BK379" s="5"/>
      <c r="BL379" s="5"/>
      <c r="BM379" s="5"/>
      <c r="BN379" s="5"/>
      <c r="BO379" s="5"/>
      <c r="BP379" s="5"/>
      <c r="BQ379" s="5"/>
      <c r="BR379" s="5"/>
      <c r="BS379" s="5"/>
      <c r="BT379" s="5"/>
      <c r="BU379" s="5"/>
      <c r="BV379" s="5"/>
      <c r="BW379" s="5"/>
      <c r="BX379" s="5"/>
      <c r="BY379" s="5"/>
      <c r="BZ379" s="5"/>
      <c r="CA379" s="5"/>
      <c r="CB379" s="5"/>
      <c r="CC379" s="5"/>
      <c r="CD379" s="5"/>
      <c r="CE379" s="5"/>
      <c r="CF379" s="5"/>
      <c r="CG379" s="5"/>
      <c r="CH379" s="5"/>
      <c r="CI379" s="5"/>
      <c r="CJ379" s="5"/>
      <c r="CK379" s="5"/>
      <c r="CL379" s="5"/>
      <c r="CM379" s="5"/>
      <c r="CN379" s="5"/>
      <c r="CO379" s="5"/>
      <c r="CP379" s="5"/>
      <c r="CQ379" s="5"/>
      <c r="CR379" s="5"/>
      <c r="CS379" s="5"/>
      <c r="CT379" s="5"/>
      <c r="CU379" s="5"/>
      <c r="CV379" s="5"/>
      <c r="CW379" s="5"/>
      <c r="CX379" s="5"/>
      <c r="CY379" s="5"/>
      <c r="CZ379" s="5"/>
      <c r="DA379" s="5"/>
      <c r="DB379" s="5"/>
      <c r="DC379" s="5"/>
      <c r="DD379" s="5"/>
      <c r="DE379" s="5"/>
      <c r="DF379" s="5"/>
      <c r="DG379" s="5"/>
      <c r="DH379" s="5"/>
      <c r="DI379" s="5"/>
      <c r="DJ379" s="5"/>
      <c r="DK379" s="5"/>
      <c r="DL379" s="5"/>
      <c r="DM379" s="5"/>
      <c r="DN379" s="5"/>
      <c r="DO379" s="5"/>
      <c r="DP379" s="5"/>
      <c r="DQ379" s="5"/>
      <c r="DR379" s="5"/>
      <c r="DS379" s="5"/>
      <c r="DT379" s="5"/>
      <c r="DU379" s="5"/>
      <c r="DV379" s="5"/>
      <c r="DW379" s="5"/>
      <c r="DX379" s="5"/>
      <c r="DY379" s="5"/>
      <c r="DZ379" s="5"/>
      <c r="EA379" s="5"/>
      <c r="EB379" s="5"/>
      <c r="EC379" s="5"/>
      <c r="ED379" s="5"/>
      <c r="EE379" s="5"/>
      <c r="EF379" s="5"/>
      <c r="EG379" s="5"/>
      <c r="EH379" s="5"/>
      <c r="EI379" s="5"/>
      <c r="EJ379" s="5"/>
      <c r="EK379" s="5"/>
      <c r="EL379" s="5"/>
      <c r="EM379" s="5"/>
      <c r="EN379" s="5"/>
      <c r="EO379" s="5"/>
      <c r="EP379" s="5"/>
      <c r="EQ379" s="5"/>
      <c r="ER379" s="5"/>
      <c r="ES379" s="5"/>
      <c r="ET379" s="5"/>
      <c r="EU379" s="5"/>
      <c r="EV379" s="5"/>
      <c r="EW379" s="5"/>
      <c r="EX379" s="5"/>
      <c r="EY379" s="5"/>
      <c r="EZ379" s="5"/>
      <c r="FA379" s="5"/>
      <c r="FB379" s="5"/>
      <c r="FC379" s="5"/>
      <c r="FD379" s="5"/>
      <c r="FE379" s="5"/>
      <c r="FF379" s="5"/>
      <c r="FG379" s="5"/>
      <c r="FH379" s="5"/>
      <c r="FI379" s="5"/>
      <c r="FJ379" s="5"/>
      <c r="FK379" s="5"/>
      <c r="FL379" s="5"/>
      <c r="FM379" s="5"/>
      <c r="FN379" s="5"/>
      <c r="FO379" s="5"/>
      <c r="FP379" s="5"/>
      <c r="FQ379" s="5"/>
      <c r="FR379" s="5"/>
      <c r="FS379" s="5"/>
      <c r="FT379" s="5"/>
      <c r="FU379" s="5"/>
      <c r="FV379" s="5"/>
      <c r="FW379" s="5"/>
      <c r="FX379" s="5"/>
      <c r="FY379" s="5"/>
      <c r="FZ379" s="5"/>
      <c r="GA379" s="5"/>
      <c r="GB379" s="5"/>
      <c r="GC379" s="5"/>
      <c r="GD379" s="5"/>
      <c r="GE379" s="5"/>
      <c r="GF379" s="5"/>
      <c r="GG379" s="5"/>
      <c r="GH379" s="5"/>
      <c r="GI379" s="5"/>
      <c r="GJ379" s="5"/>
      <c r="GK379" s="5"/>
      <c r="GL379" s="5"/>
      <c r="GM379" s="5"/>
      <c r="GN379" s="5"/>
      <c r="GO379" s="5"/>
      <c r="GP379" s="5"/>
      <c r="GQ379" s="5"/>
      <c r="GR379" s="5"/>
      <c r="GS379" s="5"/>
      <c r="GT379" s="5"/>
      <c r="GU379" s="5"/>
      <c r="GV379" s="5"/>
      <c r="GW379" s="5"/>
      <c r="GX379" s="5"/>
      <c r="GY379" s="5"/>
      <c r="GZ379" s="5"/>
      <c r="HA379" s="5"/>
      <c r="HB379" s="5"/>
      <c r="HC379" s="5"/>
      <c r="HD379" s="5"/>
      <c r="HE379" s="5"/>
      <c r="HF379" s="5"/>
      <c r="HG379" s="5"/>
      <c r="HH379" s="5"/>
      <c r="HI379" s="5"/>
      <c r="HJ379" s="5"/>
      <c r="HK379" s="5"/>
      <c r="HL379" s="5"/>
      <c r="HM379" s="5"/>
      <c r="HN379" s="5"/>
      <c r="HO379" s="5"/>
      <c r="HP379" s="5"/>
    </row>
    <row r="380" spans="1:224" ht="12" customHeight="1" x14ac:dyDescent="0.25">
      <c r="A380" s="20">
        <v>376</v>
      </c>
      <c r="B380" s="21" t="s">
        <v>26</v>
      </c>
      <c r="C380" s="22" t="s">
        <v>23</v>
      </c>
      <c r="D380" s="14">
        <v>0.2</v>
      </c>
      <c r="E380" s="14">
        <v>0.1</v>
      </c>
      <c r="F380" s="14">
        <v>5</v>
      </c>
      <c r="G380" s="15">
        <v>21</v>
      </c>
      <c r="H380" s="15">
        <v>5</v>
      </c>
      <c r="I380" s="15">
        <v>4</v>
      </c>
      <c r="J380" s="15">
        <v>8</v>
      </c>
      <c r="K380" s="14">
        <v>0.9</v>
      </c>
      <c r="L380" s="14">
        <v>0</v>
      </c>
      <c r="M380" s="14">
        <v>0.1</v>
      </c>
      <c r="N380" s="14">
        <v>0</v>
      </c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  <c r="AA380" s="5"/>
      <c r="AB380" s="5"/>
      <c r="AC380" s="5"/>
      <c r="AD380" s="5"/>
      <c r="AE380" s="5"/>
      <c r="AF380" s="5"/>
      <c r="AG380" s="5"/>
      <c r="AH380" s="5"/>
      <c r="AI380" s="5"/>
      <c r="AJ380" s="5"/>
      <c r="AK380" s="5"/>
      <c r="AL380" s="5"/>
      <c r="AM380" s="5"/>
      <c r="AN380" s="5"/>
      <c r="AO380" s="5"/>
      <c r="AP380" s="5"/>
      <c r="AQ380" s="5"/>
      <c r="AR380" s="5"/>
      <c r="AS380" s="5"/>
      <c r="AT380" s="5"/>
      <c r="AU380" s="5"/>
      <c r="AV380" s="5"/>
      <c r="AW380" s="5"/>
      <c r="AX380" s="5"/>
      <c r="AY380" s="5"/>
      <c r="AZ380" s="5"/>
      <c r="BA380" s="5"/>
      <c r="BB380" s="5"/>
      <c r="BC380" s="5"/>
      <c r="BD380" s="5"/>
      <c r="BE380" s="5"/>
      <c r="BF380" s="5"/>
      <c r="BG380" s="5"/>
      <c r="BH380" s="5"/>
      <c r="BI380" s="5"/>
      <c r="BJ380" s="5"/>
      <c r="BK380" s="5"/>
      <c r="BL380" s="5"/>
      <c r="BM380" s="5"/>
      <c r="BN380" s="5"/>
      <c r="BO380" s="5"/>
      <c r="BP380" s="5"/>
      <c r="BQ380" s="5"/>
      <c r="BR380" s="5"/>
      <c r="BS380" s="5"/>
      <c r="BT380" s="5"/>
      <c r="BU380" s="5"/>
      <c r="BV380" s="5"/>
      <c r="BW380" s="5"/>
      <c r="BX380" s="5"/>
      <c r="BY380" s="5"/>
      <c r="BZ380" s="5"/>
      <c r="CA380" s="5"/>
      <c r="CB380" s="5"/>
      <c r="CC380" s="5"/>
      <c r="CD380" s="5"/>
      <c r="CE380" s="5"/>
      <c r="CF380" s="5"/>
      <c r="CG380" s="5"/>
      <c r="CH380" s="5"/>
      <c r="CI380" s="5"/>
      <c r="CJ380" s="5"/>
      <c r="CK380" s="5"/>
      <c r="CL380" s="5"/>
      <c r="CM380" s="5"/>
      <c r="CN380" s="5"/>
      <c r="CO380" s="5"/>
      <c r="CP380" s="5"/>
      <c r="CQ380" s="5"/>
      <c r="CR380" s="5"/>
      <c r="CS380" s="5"/>
      <c r="CT380" s="5"/>
      <c r="CU380" s="5"/>
      <c r="CV380" s="5"/>
      <c r="CW380" s="5"/>
      <c r="CX380" s="5"/>
      <c r="CY380" s="5"/>
      <c r="CZ380" s="5"/>
      <c r="DA380" s="5"/>
      <c r="DB380" s="5"/>
      <c r="DC380" s="5"/>
      <c r="DD380" s="5"/>
      <c r="DE380" s="5"/>
      <c r="DF380" s="5"/>
      <c r="DG380" s="5"/>
      <c r="DH380" s="5"/>
      <c r="DI380" s="5"/>
      <c r="DJ380" s="5"/>
      <c r="DK380" s="5"/>
      <c r="DL380" s="5"/>
      <c r="DM380" s="5"/>
      <c r="DN380" s="5"/>
      <c r="DO380" s="5"/>
      <c r="DP380" s="5"/>
      <c r="DQ380" s="5"/>
      <c r="DR380" s="5"/>
      <c r="DS380" s="5"/>
      <c r="DT380" s="5"/>
      <c r="DU380" s="5"/>
      <c r="DV380" s="5"/>
      <c r="DW380" s="5"/>
      <c r="DX380" s="5"/>
      <c r="DY380" s="5"/>
      <c r="DZ380" s="5"/>
      <c r="EA380" s="5"/>
      <c r="EB380" s="5"/>
      <c r="EC380" s="5"/>
      <c r="ED380" s="5"/>
      <c r="EE380" s="5"/>
      <c r="EF380" s="5"/>
      <c r="EG380" s="5"/>
      <c r="EH380" s="5"/>
      <c r="EI380" s="5"/>
      <c r="EJ380" s="5"/>
      <c r="EK380" s="5"/>
      <c r="EL380" s="5"/>
      <c r="EM380" s="5"/>
      <c r="EN380" s="5"/>
      <c r="EO380" s="5"/>
      <c r="EP380" s="5"/>
      <c r="EQ380" s="5"/>
      <c r="ER380" s="5"/>
      <c r="ES380" s="5"/>
      <c r="ET380" s="5"/>
      <c r="EU380" s="5"/>
      <c r="EV380" s="5"/>
      <c r="EW380" s="5"/>
      <c r="EX380" s="5"/>
      <c r="EY380" s="5"/>
      <c r="EZ380" s="5"/>
      <c r="FA380" s="5"/>
      <c r="FB380" s="5"/>
      <c r="FC380" s="5"/>
      <c r="FD380" s="5"/>
      <c r="FE380" s="5"/>
      <c r="FF380" s="5"/>
      <c r="FG380" s="5"/>
      <c r="FH380" s="5"/>
      <c r="FI380" s="5"/>
      <c r="FJ380" s="5"/>
      <c r="FK380" s="5"/>
      <c r="FL380" s="5"/>
      <c r="FM380" s="5"/>
      <c r="FN380" s="5"/>
      <c r="FO380" s="5"/>
      <c r="FP380" s="5"/>
      <c r="FQ380" s="5"/>
      <c r="FR380" s="5"/>
      <c r="FS380" s="5"/>
      <c r="FT380" s="5"/>
      <c r="FU380" s="5"/>
      <c r="FV380" s="5"/>
      <c r="FW380" s="5"/>
      <c r="FX380" s="5"/>
      <c r="FY380" s="5"/>
      <c r="FZ380" s="5"/>
      <c r="GA380" s="5"/>
      <c r="GB380" s="5"/>
      <c r="GC380" s="5"/>
      <c r="GD380" s="5"/>
      <c r="GE380" s="5"/>
      <c r="GF380" s="5"/>
      <c r="GG380" s="5"/>
      <c r="GH380" s="5"/>
      <c r="GI380" s="5"/>
      <c r="GJ380" s="5"/>
      <c r="GK380" s="5"/>
      <c r="GL380" s="5"/>
      <c r="GM380" s="5"/>
      <c r="GN380" s="5"/>
      <c r="GO380" s="5"/>
      <c r="GP380" s="5"/>
      <c r="GQ380" s="5"/>
      <c r="GR380" s="5"/>
      <c r="GS380" s="5"/>
      <c r="GT380" s="5"/>
      <c r="GU380" s="5"/>
      <c r="GV380" s="5"/>
      <c r="GW380" s="5"/>
      <c r="GX380" s="5"/>
      <c r="GY380" s="5"/>
      <c r="GZ380" s="5"/>
      <c r="HA380" s="5"/>
      <c r="HB380" s="5"/>
      <c r="HC380" s="5"/>
      <c r="HD380" s="5"/>
      <c r="HE380" s="5"/>
      <c r="HF380" s="5"/>
      <c r="HG380" s="5"/>
      <c r="HH380" s="5"/>
      <c r="HI380" s="5"/>
      <c r="HJ380" s="5"/>
      <c r="HK380" s="5"/>
      <c r="HL380" s="5"/>
      <c r="HM380" s="5"/>
      <c r="HN380" s="5"/>
      <c r="HO380" s="5"/>
      <c r="HP380" s="5"/>
    </row>
    <row r="381" spans="1:224" ht="12" customHeight="1" x14ac:dyDescent="0.25">
      <c r="A381" s="6"/>
      <c r="B381" s="25" t="s">
        <v>27</v>
      </c>
      <c r="C381" s="22" t="s">
        <v>188</v>
      </c>
      <c r="D381" s="14">
        <v>1.1200000000000001</v>
      </c>
      <c r="E381" s="14">
        <v>0.28000000000000003</v>
      </c>
      <c r="F381" s="14">
        <v>8.0080000000000009</v>
      </c>
      <c r="G381" s="15">
        <v>39.200000000000003</v>
      </c>
      <c r="H381" s="15">
        <v>5.6</v>
      </c>
      <c r="I381" s="15">
        <v>0</v>
      </c>
      <c r="J381" s="15">
        <v>0</v>
      </c>
      <c r="K381" s="14">
        <v>0.28000000000000003</v>
      </c>
      <c r="L381" s="14">
        <v>4.48E-2</v>
      </c>
      <c r="M381" s="14">
        <v>0</v>
      </c>
      <c r="N381" s="14">
        <v>0</v>
      </c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  <c r="AA381" s="5"/>
      <c r="AB381" s="5"/>
      <c r="AC381" s="5"/>
      <c r="AD381" s="5"/>
      <c r="AE381" s="5"/>
      <c r="AF381" s="5"/>
      <c r="AG381" s="5"/>
      <c r="AH381" s="5"/>
      <c r="AI381" s="5"/>
      <c r="AJ381" s="5"/>
      <c r="AK381" s="5"/>
      <c r="AL381" s="5"/>
      <c r="AM381" s="5"/>
      <c r="AN381" s="5"/>
      <c r="AO381" s="5"/>
      <c r="AP381" s="5"/>
      <c r="AQ381" s="5"/>
      <c r="AR381" s="5"/>
      <c r="AS381" s="5"/>
      <c r="AT381" s="5"/>
      <c r="AU381" s="5"/>
      <c r="AV381" s="5"/>
      <c r="AW381" s="5"/>
      <c r="AX381" s="5"/>
      <c r="AY381" s="5"/>
      <c r="AZ381" s="5"/>
      <c r="BA381" s="5"/>
      <c r="BB381" s="5"/>
      <c r="BC381" s="5"/>
      <c r="BD381" s="5"/>
      <c r="BE381" s="5"/>
      <c r="BF381" s="5"/>
      <c r="BG381" s="5"/>
      <c r="BH381" s="5"/>
      <c r="BI381" s="5"/>
      <c r="BJ381" s="5"/>
      <c r="BK381" s="5"/>
      <c r="BL381" s="5"/>
      <c r="BM381" s="5"/>
      <c r="BN381" s="5"/>
      <c r="BO381" s="5"/>
      <c r="BP381" s="5"/>
      <c r="BQ381" s="5"/>
      <c r="BR381" s="5"/>
      <c r="BS381" s="5"/>
      <c r="BT381" s="5"/>
      <c r="BU381" s="5"/>
      <c r="BV381" s="5"/>
      <c r="BW381" s="5"/>
      <c r="BX381" s="5"/>
      <c r="BY381" s="5"/>
      <c r="BZ381" s="5"/>
      <c r="CA381" s="5"/>
      <c r="CB381" s="5"/>
      <c r="CC381" s="5"/>
      <c r="CD381" s="5"/>
      <c r="CE381" s="5"/>
      <c r="CF381" s="5"/>
      <c r="CG381" s="5"/>
      <c r="CH381" s="5"/>
      <c r="CI381" s="5"/>
      <c r="CJ381" s="5"/>
      <c r="CK381" s="5"/>
      <c r="CL381" s="5"/>
      <c r="CM381" s="5"/>
      <c r="CN381" s="5"/>
      <c r="CO381" s="5"/>
      <c r="CP381" s="5"/>
      <c r="CQ381" s="5"/>
      <c r="CR381" s="5"/>
      <c r="CS381" s="5"/>
      <c r="CT381" s="5"/>
      <c r="CU381" s="5"/>
      <c r="CV381" s="5"/>
      <c r="CW381" s="5"/>
      <c r="CX381" s="5"/>
      <c r="CY381" s="5"/>
      <c r="CZ381" s="5"/>
      <c r="DA381" s="5"/>
      <c r="DB381" s="5"/>
      <c r="DC381" s="5"/>
      <c r="DD381" s="5"/>
      <c r="DE381" s="5"/>
      <c r="DF381" s="5"/>
      <c r="DG381" s="5"/>
      <c r="DH381" s="5"/>
      <c r="DI381" s="5"/>
      <c r="DJ381" s="5"/>
      <c r="DK381" s="5"/>
      <c r="DL381" s="5"/>
      <c r="DM381" s="5"/>
      <c r="DN381" s="5"/>
      <c r="DO381" s="5"/>
      <c r="DP381" s="5"/>
      <c r="DQ381" s="5"/>
      <c r="DR381" s="5"/>
      <c r="DS381" s="5"/>
      <c r="DT381" s="5"/>
      <c r="DU381" s="5"/>
      <c r="DV381" s="5"/>
      <c r="DW381" s="5"/>
      <c r="DX381" s="5"/>
      <c r="DY381" s="5"/>
      <c r="DZ381" s="5"/>
      <c r="EA381" s="5"/>
      <c r="EB381" s="5"/>
      <c r="EC381" s="5"/>
      <c r="ED381" s="5"/>
      <c r="EE381" s="5"/>
      <c r="EF381" s="5"/>
      <c r="EG381" s="5"/>
      <c r="EH381" s="5"/>
      <c r="EI381" s="5"/>
      <c r="EJ381" s="5"/>
      <c r="EK381" s="5"/>
      <c r="EL381" s="5"/>
      <c r="EM381" s="5"/>
      <c r="EN381" s="5"/>
      <c r="EO381" s="5"/>
      <c r="EP381" s="5"/>
      <c r="EQ381" s="5"/>
      <c r="ER381" s="5"/>
      <c r="ES381" s="5"/>
      <c r="ET381" s="5"/>
      <c r="EU381" s="5"/>
      <c r="EV381" s="5"/>
      <c r="EW381" s="5"/>
      <c r="EX381" s="5"/>
      <c r="EY381" s="5"/>
      <c r="EZ381" s="5"/>
      <c r="FA381" s="5"/>
      <c r="FB381" s="5"/>
      <c r="FC381" s="5"/>
      <c r="FD381" s="5"/>
      <c r="FE381" s="5"/>
      <c r="FF381" s="5"/>
      <c r="FG381" s="5"/>
      <c r="FH381" s="5"/>
      <c r="FI381" s="5"/>
      <c r="FJ381" s="5"/>
      <c r="FK381" s="5"/>
      <c r="FL381" s="5"/>
      <c r="FM381" s="5"/>
      <c r="FN381" s="5"/>
      <c r="FO381" s="5"/>
      <c r="FP381" s="5"/>
      <c r="FQ381" s="5"/>
      <c r="FR381" s="5"/>
      <c r="FS381" s="5"/>
      <c r="FT381" s="5"/>
      <c r="FU381" s="5"/>
      <c r="FV381" s="5"/>
      <c r="FW381" s="5"/>
      <c r="FX381" s="5"/>
      <c r="FY381" s="5"/>
      <c r="FZ381" s="5"/>
      <c r="GA381" s="5"/>
      <c r="GB381" s="5"/>
      <c r="GC381" s="5"/>
      <c r="GD381" s="5"/>
      <c r="GE381" s="5"/>
      <c r="GF381" s="5"/>
      <c r="GG381" s="5"/>
      <c r="GH381" s="5"/>
      <c r="GI381" s="5"/>
      <c r="GJ381" s="5"/>
      <c r="GK381" s="5"/>
      <c r="GL381" s="5"/>
      <c r="GM381" s="5"/>
      <c r="GN381" s="5"/>
      <c r="GO381" s="5"/>
      <c r="GP381" s="5"/>
      <c r="GQ381" s="5"/>
      <c r="GR381" s="5"/>
      <c r="GS381" s="5"/>
      <c r="GT381" s="5"/>
      <c r="GU381" s="5"/>
      <c r="GV381" s="5"/>
      <c r="GW381" s="5"/>
      <c r="GX381" s="5"/>
      <c r="GY381" s="5"/>
      <c r="GZ381" s="5"/>
      <c r="HA381" s="5"/>
      <c r="HB381" s="5"/>
      <c r="HC381" s="5"/>
      <c r="HD381" s="5"/>
      <c r="HE381" s="5"/>
      <c r="HF381" s="5"/>
      <c r="HG381" s="5"/>
      <c r="HH381" s="5"/>
      <c r="HI381" s="5"/>
      <c r="HJ381" s="5"/>
      <c r="HK381" s="5"/>
      <c r="HL381" s="5"/>
      <c r="HM381" s="5"/>
      <c r="HN381" s="5"/>
      <c r="HO381" s="5"/>
      <c r="HP381" s="5"/>
    </row>
    <row r="382" spans="1:224" ht="12" customHeight="1" x14ac:dyDescent="0.25">
      <c r="A382" s="6"/>
      <c r="B382" s="35" t="s">
        <v>29</v>
      </c>
      <c r="C382" s="27"/>
      <c r="D382" s="28">
        <f t="shared" ref="D382:N382" si="68">SUM(D378:D381)</f>
        <v>19.82</v>
      </c>
      <c r="E382" s="28">
        <f t="shared" si="68"/>
        <v>18.080000000000002</v>
      </c>
      <c r="F382" s="28">
        <f t="shared" si="68"/>
        <v>57.108000000000004</v>
      </c>
      <c r="G382" s="29">
        <f t="shared" si="68"/>
        <v>471.2</v>
      </c>
      <c r="H382" s="29">
        <f t="shared" si="68"/>
        <v>217.6</v>
      </c>
      <c r="I382" s="29">
        <f t="shared" si="68"/>
        <v>24</v>
      </c>
      <c r="J382" s="29">
        <f t="shared" si="68"/>
        <v>144</v>
      </c>
      <c r="K382" s="28">
        <f t="shared" si="68"/>
        <v>2.08</v>
      </c>
      <c r="L382" s="28">
        <f t="shared" si="68"/>
        <v>0.10980000000000001</v>
      </c>
      <c r="M382" s="28">
        <f t="shared" si="68"/>
        <v>0.1</v>
      </c>
      <c r="N382" s="28">
        <f t="shared" si="68"/>
        <v>0</v>
      </c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  <c r="AA382" s="5"/>
      <c r="AB382" s="5"/>
      <c r="AC382" s="5"/>
      <c r="AD382" s="5"/>
      <c r="AE382" s="5"/>
      <c r="AF382" s="5"/>
      <c r="AG382" s="5"/>
      <c r="AH382" s="5"/>
      <c r="AI382" s="5"/>
      <c r="AJ382" s="5"/>
      <c r="AK382" s="5"/>
      <c r="AL382" s="5"/>
      <c r="AM382" s="5"/>
      <c r="AN382" s="5"/>
      <c r="AO382" s="5"/>
      <c r="AP382" s="5"/>
      <c r="AQ382" s="5"/>
      <c r="AR382" s="5"/>
      <c r="AS382" s="5"/>
      <c r="AT382" s="5"/>
      <c r="AU382" s="5"/>
      <c r="AV382" s="5"/>
      <c r="AW382" s="5"/>
      <c r="AX382" s="5"/>
      <c r="AY382" s="5"/>
      <c r="AZ382" s="5"/>
      <c r="BA382" s="5"/>
      <c r="BB382" s="5"/>
      <c r="BC382" s="5"/>
      <c r="BD382" s="5"/>
      <c r="BE382" s="5"/>
      <c r="BF382" s="5"/>
      <c r="BG382" s="5"/>
      <c r="BH382" s="5"/>
      <c r="BI382" s="5"/>
      <c r="BJ382" s="5"/>
      <c r="BK382" s="5"/>
      <c r="BL382" s="5"/>
      <c r="BM382" s="5"/>
      <c r="BN382" s="5"/>
      <c r="BO382" s="5"/>
      <c r="BP382" s="5"/>
      <c r="BQ382" s="5"/>
      <c r="BR382" s="5"/>
      <c r="BS382" s="5"/>
      <c r="BT382" s="5"/>
      <c r="BU382" s="5"/>
      <c r="BV382" s="5"/>
      <c r="BW382" s="5"/>
      <c r="BX382" s="5"/>
      <c r="BY382" s="5"/>
      <c r="BZ382" s="5"/>
      <c r="CA382" s="5"/>
      <c r="CB382" s="5"/>
      <c r="CC382" s="5"/>
      <c r="CD382" s="5"/>
      <c r="CE382" s="5"/>
      <c r="CF382" s="5"/>
      <c r="CG382" s="5"/>
      <c r="CH382" s="5"/>
      <c r="CI382" s="5"/>
      <c r="CJ382" s="5"/>
      <c r="CK382" s="5"/>
      <c r="CL382" s="5"/>
      <c r="CM382" s="5"/>
      <c r="CN382" s="5"/>
      <c r="CO382" s="5"/>
      <c r="CP382" s="5"/>
      <c r="CQ382" s="5"/>
      <c r="CR382" s="5"/>
      <c r="CS382" s="5"/>
      <c r="CT382" s="5"/>
      <c r="CU382" s="5"/>
      <c r="CV382" s="5"/>
      <c r="CW382" s="5"/>
      <c r="CX382" s="5"/>
      <c r="CY382" s="5"/>
      <c r="CZ382" s="5"/>
      <c r="DA382" s="5"/>
      <c r="DB382" s="5"/>
      <c r="DC382" s="5"/>
      <c r="DD382" s="5"/>
      <c r="DE382" s="5"/>
      <c r="DF382" s="5"/>
      <c r="DG382" s="5"/>
      <c r="DH382" s="5"/>
      <c r="DI382" s="5"/>
      <c r="DJ382" s="5"/>
      <c r="DK382" s="5"/>
      <c r="DL382" s="5"/>
      <c r="DM382" s="5"/>
      <c r="DN382" s="5"/>
      <c r="DO382" s="5"/>
      <c r="DP382" s="5"/>
      <c r="DQ382" s="5"/>
      <c r="DR382" s="5"/>
      <c r="DS382" s="5"/>
      <c r="DT382" s="5"/>
      <c r="DU382" s="5"/>
      <c r="DV382" s="5"/>
      <c r="DW382" s="5"/>
      <c r="DX382" s="5"/>
      <c r="DY382" s="5"/>
      <c r="DZ382" s="5"/>
      <c r="EA382" s="5"/>
      <c r="EB382" s="5"/>
      <c r="EC382" s="5"/>
      <c r="ED382" s="5"/>
      <c r="EE382" s="5"/>
      <c r="EF382" s="5"/>
      <c r="EG382" s="5"/>
      <c r="EH382" s="5"/>
      <c r="EI382" s="5"/>
      <c r="EJ382" s="5"/>
      <c r="EK382" s="5"/>
      <c r="EL382" s="5"/>
      <c r="EM382" s="5"/>
      <c r="EN382" s="5"/>
      <c r="EO382" s="5"/>
      <c r="EP382" s="5"/>
      <c r="EQ382" s="5"/>
      <c r="ER382" s="5"/>
      <c r="ES382" s="5"/>
      <c r="ET382" s="5"/>
      <c r="EU382" s="5"/>
      <c r="EV382" s="5"/>
      <c r="EW382" s="5"/>
      <c r="EX382" s="5"/>
      <c r="EY382" s="5"/>
      <c r="EZ382" s="5"/>
      <c r="FA382" s="5"/>
      <c r="FB382" s="5"/>
      <c r="FC382" s="5"/>
      <c r="FD382" s="5"/>
      <c r="FE382" s="5"/>
      <c r="FF382" s="5"/>
      <c r="FG382" s="5"/>
      <c r="FH382" s="5"/>
      <c r="FI382" s="5"/>
      <c r="FJ382" s="5"/>
      <c r="FK382" s="5"/>
      <c r="FL382" s="5"/>
      <c r="FM382" s="5"/>
      <c r="FN382" s="5"/>
      <c r="FO382" s="5"/>
      <c r="FP382" s="5"/>
      <c r="FQ382" s="5"/>
      <c r="FR382" s="5"/>
      <c r="FS382" s="5"/>
      <c r="FT382" s="5"/>
      <c r="FU382" s="5"/>
      <c r="FV382" s="5"/>
      <c r="FW382" s="5"/>
      <c r="FX382" s="5"/>
      <c r="FY382" s="5"/>
      <c r="FZ382" s="5"/>
      <c r="GA382" s="5"/>
      <c r="GB382" s="5"/>
      <c r="GC382" s="5"/>
      <c r="GD382" s="5"/>
      <c r="GE382" s="5"/>
      <c r="GF382" s="5"/>
      <c r="GG382" s="5"/>
      <c r="GH382" s="5"/>
      <c r="GI382" s="5"/>
      <c r="GJ382" s="5"/>
      <c r="GK382" s="5"/>
      <c r="GL382" s="5"/>
      <c r="GM382" s="5"/>
      <c r="GN382" s="5"/>
      <c r="GO382" s="5"/>
      <c r="GP382" s="5"/>
      <c r="GQ382" s="5"/>
      <c r="GR382" s="5"/>
      <c r="GS382" s="5"/>
      <c r="GT382" s="5"/>
      <c r="GU382" s="5"/>
      <c r="GV382" s="5"/>
      <c r="GW382" s="5"/>
      <c r="GX382" s="5"/>
      <c r="GY382" s="5"/>
      <c r="GZ382" s="5"/>
      <c r="HA382" s="5"/>
      <c r="HB382" s="5"/>
      <c r="HC382" s="5"/>
      <c r="HD382" s="5"/>
      <c r="HE382" s="5"/>
      <c r="HF382" s="5"/>
      <c r="HG382" s="5"/>
      <c r="HH382" s="5"/>
      <c r="HI382" s="5"/>
      <c r="HJ382" s="5"/>
      <c r="HK382" s="5"/>
      <c r="HL382" s="5"/>
      <c r="HM382" s="5"/>
      <c r="HN382" s="5"/>
      <c r="HO382" s="5"/>
      <c r="HP382" s="5"/>
    </row>
    <row r="383" spans="1:224" ht="12" customHeight="1" x14ac:dyDescent="0.25">
      <c r="A383" s="6"/>
      <c r="B383" s="18" t="s">
        <v>30</v>
      </c>
      <c r="C383" s="19"/>
      <c r="D383" s="14"/>
      <c r="E383" s="14"/>
      <c r="F383" s="14"/>
      <c r="G383" s="15"/>
      <c r="H383" s="15"/>
      <c r="I383" s="15"/>
      <c r="J383" s="15"/>
      <c r="K383" s="14"/>
      <c r="L383" s="14"/>
      <c r="M383" s="14"/>
      <c r="N383" s="14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  <c r="AA383" s="5"/>
      <c r="AB383" s="5"/>
      <c r="AC383" s="5"/>
      <c r="AD383" s="5"/>
      <c r="AE383" s="5"/>
      <c r="AF383" s="5"/>
      <c r="AG383" s="5"/>
      <c r="AH383" s="5"/>
      <c r="AI383" s="5"/>
      <c r="AJ383" s="5"/>
      <c r="AK383" s="5"/>
      <c r="AL383" s="5"/>
      <c r="AM383" s="5"/>
      <c r="AN383" s="5"/>
      <c r="AO383" s="5"/>
      <c r="AP383" s="5"/>
      <c r="AQ383" s="5"/>
      <c r="AR383" s="5"/>
      <c r="AS383" s="5"/>
      <c r="AT383" s="5"/>
      <c r="AU383" s="5"/>
      <c r="AV383" s="5"/>
      <c r="AW383" s="5"/>
      <c r="AX383" s="5"/>
      <c r="AY383" s="5"/>
      <c r="AZ383" s="5"/>
      <c r="BA383" s="5"/>
      <c r="BB383" s="5"/>
      <c r="BC383" s="5"/>
      <c r="BD383" s="5"/>
      <c r="BE383" s="5"/>
      <c r="BF383" s="5"/>
      <c r="BG383" s="5"/>
      <c r="BH383" s="5"/>
      <c r="BI383" s="5"/>
      <c r="BJ383" s="5"/>
      <c r="BK383" s="5"/>
      <c r="BL383" s="5"/>
      <c r="BM383" s="5"/>
      <c r="BN383" s="5"/>
      <c r="BO383" s="5"/>
      <c r="BP383" s="5"/>
      <c r="BQ383" s="5"/>
      <c r="BR383" s="5"/>
      <c r="BS383" s="5"/>
      <c r="BT383" s="5"/>
      <c r="BU383" s="5"/>
      <c r="BV383" s="5"/>
      <c r="BW383" s="5"/>
      <c r="BX383" s="5"/>
      <c r="BY383" s="5"/>
      <c r="BZ383" s="5"/>
      <c r="CA383" s="5"/>
      <c r="CB383" s="5"/>
      <c r="CC383" s="5"/>
      <c r="CD383" s="5"/>
      <c r="CE383" s="5"/>
      <c r="CF383" s="5"/>
      <c r="CG383" s="5"/>
      <c r="CH383" s="5"/>
      <c r="CI383" s="5"/>
      <c r="CJ383" s="5"/>
      <c r="CK383" s="5"/>
      <c r="CL383" s="5"/>
      <c r="CM383" s="5"/>
      <c r="CN383" s="5"/>
      <c r="CO383" s="5"/>
      <c r="CP383" s="5"/>
      <c r="CQ383" s="5"/>
      <c r="CR383" s="5"/>
      <c r="CS383" s="5"/>
      <c r="CT383" s="5"/>
      <c r="CU383" s="5"/>
      <c r="CV383" s="5"/>
      <c r="CW383" s="5"/>
      <c r="CX383" s="5"/>
      <c r="CY383" s="5"/>
      <c r="CZ383" s="5"/>
      <c r="DA383" s="5"/>
      <c r="DB383" s="5"/>
      <c r="DC383" s="5"/>
      <c r="DD383" s="5"/>
      <c r="DE383" s="5"/>
      <c r="DF383" s="5"/>
      <c r="DG383" s="5"/>
      <c r="DH383" s="5"/>
      <c r="DI383" s="5"/>
      <c r="DJ383" s="5"/>
      <c r="DK383" s="5"/>
      <c r="DL383" s="5"/>
      <c r="DM383" s="5"/>
      <c r="DN383" s="5"/>
      <c r="DO383" s="5"/>
      <c r="DP383" s="5"/>
      <c r="DQ383" s="5"/>
      <c r="DR383" s="5"/>
      <c r="DS383" s="5"/>
      <c r="DT383" s="5"/>
      <c r="DU383" s="5"/>
      <c r="DV383" s="5"/>
      <c r="DW383" s="5"/>
      <c r="DX383" s="5"/>
      <c r="DY383" s="5"/>
      <c r="DZ383" s="5"/>
      <c r="EA383" s="5"/>
      <c r="EB383" s="5"/>
      <c r="EC383" s="5"/>
      <c r="ED383" s="5"/>
      <c r="EE383" s="5"/>
      <c r="EF383" s="5"/>
      <c r="EG383" s="5"/>
      <c r="EH383" s="5"/>
      <c r="EI383" s="5"/>
      <c r="EJ383" s="5"/>
      <c r="EK383" s="5"/>
      <c r="EL383" s="5"/>
      <c r="EM383" s="5"/>
      <c r="EN383" s="5"/>
      <c r="EO383" s="5"/>
      <c r="EP383" s="5"/>
      <c r="EQ383" s="5"/>
      <c r="ER383" s="5"/>
      <c r="ES383" s="5"/>
      <c r="ET383" s="5"/>
      <c r="EU383" s="5"/>
      <c r="EV383" s="5"/>
      <c r="EW383" s="5"/>
      <c r="EX383" s="5"/>
      <c r="EY383" s="5"/>
      <c r="EZ383" s="5"/>
      <c r="FA383" s="5"/>
      <c r="FB383" s="5"/>
      <c r="FC383" s="5"/>
      <c r="FD383" s="5"/>
      <c r="FE383" s="5"/>
      <c r="FF383" s="5"/>
      <c r="FG383" s="5"/>
      <c r="FH383" s="5"/>
      <c r="FI383" s="5"/>
      <c r="FJ383" s="5"/>
      <c r="FK383" s="5"/>
      <c r="FL383" s="5"/>
      <c r="FM383" s="5"/>
      <c r="FN383" s="5"/>
      <c r="FO383" s="5"/>
      <c r="FP383" s="5"/>
      <c r="FQ383" s="5"/>
      <c r="FR383" s="5"/>
      <c r="FS383" s="5"/>
      <c r="FT383" s="5"/>
      <c r="FU383" s="5"/>
      <c r="FV383" s="5"/>
      <c r="FW383" s="5"/>
      <c r="FX383" s="5"/>
      <c r="FY383" s="5"/>
      <c r="FZ383" s="5"/>
      <c r="GA383" s="5"/>
      <c r="GB383" s="5"/>
      <c r="GC383" s="5"/>
      <c r="GD383" s="5"/>
      <c r="GE383" s="5"/>
      <c r="GF383" s="5"/>
      <c r="GG383" s="5"/>
      <c r="GH383" s="5"/>
      <c r="GI383" s="5"/>
      <c r="GJ383" s="5"/>
      <c r="GK383" s="5"/>
      <c r="GL383" s="5"/>
      <c r="GM383" s="5"/>
      <c r="GN383" s="5"/>
      <c r="GO383" s="5"/>
      <c r="GP383" s="5"/>
      <c r="GQ383" s="5"/>
      <c r="GR383" s="5"/>
      <c r="GS383" s="5"/>
      <c r="GT383" s="5"/>
      <c r="GU383" s="5"/>
      <c r="GV383" s="5"/>
      <c r="GW383" s="5"/>
      <c r="GX383" s="5"/>
      <c r="GY383" s="5"/>
      <c r="GZ383" s="5"/>
      <c r="HA383" s="5"/>
      <c r="HB383" s="5"/>
      <c r="HC383" s="5"/>
      <c r="HD383" s="5"/>
      <c r="HE383" s="5"/>
      <c r="HF383" s="5"/>
      <c r="HG383" s="5"/>
      <c r="HH383" s="5"/>
      <c r="HI383" s="5"/>
      <c r="HJ383" s="5"/>
      <c r="HK383" s="5"/>
      <c r="HL383" s="5"/>
      <c r="HM383" s="5"/>
      <c r="HN383" s="5"/>
      <c r="HO383" s="5"/>
      <c r="HP383" s="5"/>
    </row>
    <row r="384" spans="1:224" ht="12" customHeight="1" x14ac:dyDescent="0.25">
      <c r="A384" s="6" t="s">
        <v>64</v>
      </c>
      <c r="B384" s="21" t="s">
        <v>189</v>
      </c>
      <c r="C384" s="22" t="s">
        <v>190</v>
      </c>
      <c r="D384" s="23">
        <v>3.8</v>
      </c>
      <c r="E384" s="23">
        <v>4.8</v>
      </c>
      <c r="F384" s="23">
        <v>21.7</v>
      </c>
      <c r="G384" s="15">
        <v>145</v>
      </c>
      <c r="H384" s="15">
        <v>104</v>
      </c>
      <c r="I384" s="15">
        <v>15</v>
      </c>
      <c r="J384" s="15">
        <v>82</v>
      </c>
      <c r="K384" s="14">
        <v>1</v>
      </c>
      <c r="L384" s="14">
        <v>0.34</v>
      </c>
      <c r="M384" s="14">
        <v>9.4</v>
      </c>
      <c r="N384" s="14">
        <v>0.02</v>
      </c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  <c r="AA384" s="5"/>
      <c r="AB384" s="5"/>
      <c r="AC384" s="5"/>
      <c r="AD384" s="5"/>
      <c r="AE384" s="5"/>
      <c r="AF384" s="5"/>
      <c r="AG384" s="5"/>
      <c r="AH384" s="5"/>
      <c r="AI384" s="5"/>
      <c r="AJ384" s="5"/>
      <c r="AK384" s="5"/>
      <c r="AL384" s="5"/>
      <c r="AM384" s="5"/>
      <c r="AN384" s="5"/>
      <c r="AO384" s="5"/>
      <c r="AP384" s="5"/>
      <c r="AQ384" s="5"/>
      <c r="AR384" s="5"/>
      <c r="AS384" s="5"/>
      <c r="AT384" s="5"/>
      <c r="AU384" s="5"/>
      <c r="AV384" s="5"/>
      <c r="AW384" s="5"/>
      <c r="AX384" s="5"/>
      <c r="AY384" s="5"/>
      <c r="AZ384" s="5"/>
      <c r="BA384" s="5"/>
      <c r="BB384" s="5"/>
      <c r="BC384" s="5"/>
      <c r="BD384" s="5"/>
      <c r="BE384" s="5"/>
      <c r="BF384" s="5"/>
      <c r="BG384" s="5"/>
      <c r="BH384" s="5"/>
      <c r="BI384" s="5"/>
      <c r="BJ384" s="5"/>
      <c r="BK384" s="5"/>
      <c r="BL384" s="5"/>
      <c r="BM384" s="5"/>
      <c r="BN384" s="5"/>
      <c r="BO384" s="5"/>
      <c r="BP384" s="5"/>
      <c r="BQ384" s="5"/>
      <c r="BR384" s="5"/>
      <c r="BS384" s="5"/>
      <c r="BT384" s="5"/>
      <c r="BU384" s="5"/>
      <c r="BV384" s="5"/>
      <c r="BW384" s="5"/>
      <c r="BX384" s="5"/>
      <c r="BY384" s="5"/>
      <c r="BZ384" s="5"/>
      <c r="CA384" s="5"/>
      <c r="CB384" s="5"/>
      <c r="CC384" s="5"/>
      <c r="CD384" s="5"/>
      <c r="CE384" s="5"/>
      <c r="CF384" s="5"/>
      <c r="CG384" s="5"/>
      <c r="CH384" s="5"/>
      <c r="CI384" s="5"/>
      <c r="CJ384" s="5"/>
      <c r="CK384" s="5"/>
      <c r="CL384" s="5"/>
      <c r="CM384" s="5"/>
      <c r="CN384" s="5"/>
      <c r="CO384" s="5"/>
      <c r="CP384" s="5"/>
      <c r="CQ384" s="5"/>
      <c r="CR384" s="5"/>
      <c r="CS384" s="5"/>
      <c r="CT384" s="5"/>
      <c r="CU384" s="5"/>
      <c r="CV384" s="5"/>
      <c r="CW384" s="5"/>
      <c r="CX384" s="5"/>
      <c r="CY384" s="5"/>
      <c r="CZ384" s="5"/>
      <c r="DA384" s="5"/>
      <c r="DB384" s="5"/>
      <c r="DC384" s="5"/>
      <c r="DD384" s="5"/>
      <c r="DE384" s="5"/>
      <c r="DF384" s="5"/>
      <c r="DG384" s="5"/>
      <c r="DH384" s="5"/>
      <c r="DI384" s="5"/>
      <c r="DJ384" s="5"/>
      <c r="DK384" s="5"/>
      <c r="DL384" s="5"/>
      <c r="DM384" s="5"/>
      <c r="DN384" s="5"/>
      <c r="DO384" s="5"/>
      <c r="DP384" s="5"/>
      <c r="DQ384" s="5"/>
      <c r="DR384" s="5"/>
      <c r="DS384" s="5"/>
      <c r="DT384" s="5"/>
      <c r="DU384" s="5"/>
      <c r="DV384" s="5"/>
      <c r="DW384" s="5"/>
      <c r="DX384" s="5"/>
      <c r="DY384" s="5"/>
      <c r="DZ384" s="5"/>
      <c r="EA384" s="5"/>
      <c r="EB384" s="5"/>
      <c r="EC384" s="5"/>
      <c r="ED384" s="5"/>
      <c r="EE384" s="5"/>
      <c r="EF384" s="5"/>
      <c r="EG384" s="5"/>
      <c r="EH384" s="5"/>
      <c r="EI384" s="5"/>
      <c r="EJ384" s="5"/>
      <c r="EK384" s="5"/>
      <c r="EL384" s="5"/>
      <c r="EM384" s="5"/>
      <c r="EN384" s="5"/>
      <c r="EO384" s="5"/>
      <c r="EP384" s="5"/>
      <c r="EQ384" s="5"/>
      <c r="ER384" s="5"/>
      <c r="ES384" s="5"/>
      <c r="ET384" s="5"/>
      <c r="EU384" s="5"/>
      <c r="EV384" s="5"/>
      <c r="EW384" s="5"/>
      <c r="EX384" s="5"/>
      <c r="EY384" s="5"/>
      <c r="EZ384" s="5"/>
      <c r="FA384" s="5"/>
      <c r="FB384" s="5"/>
      <c r="FC384" s="5"/>
      <c r="FD384" s="5"/>
      <c r="FE384" s="5"/>
      <c r="FF384" s="5"/>
      <c r="FG384" s="5"/>
      <c r="FH384" s="5"/>
      <c r="FI384" s="5"/>
      <c r="FJ384" s="5"/>
      <c r="FK384" s="5"/>
      <c r="FL384" s="5"/>
      <c r="FM384" s="5"/>
      <c r="FN384" s="5"/>
      <c r="FO384" s="5"/>
      <c r="FP384" s="5"/>
      <c r="FQ384" s="5"/>
      <c r="FR384" s="5"/>
      <c r="FS384" s="5"/>
      <c r="FT384" s="5"/>
      <c r="FU384" s="5"/>
      <c r="FV384" s="5"/>
      <c r="FW384" s="5"/>
      <c r="FX384" s="5"/>
      <c r="FY384" s="5"/>
      <c r="FZ384" s="5"/>
      <c r="GA384" s="5"/>
      <c r="GB384" s="5"/>
      <c r="GC384" s="5"/>
      <c r="GD384" s="5"/>
      <c r="GE384" s="5"/>
      <c r="GF384" s="5"/>
      <c r="GG384" s="5"/>
      <c r="GH384" s="5"/>
      <c r="GI384" s="5"/>
      <c r="GJ384" s="5"/>
      <c r="GK384" s="5"/>
      <c r="GL384" s="5"/>
      <c r="GM384" s="5"/>
      <c r="GN384" s="5"/>
      <c r="GO384" s="5"/>
      <c r="GP384" s="5"/>
      <c r="GQ384" s="5"/>
      <c r="GR384" s="5"/>
      <c r="GS384" s="5"/>
      <c r="GT384" s="5"/>
      <c r="GU384" s="5"/>
      <c r="GV384" s="5"/>
      <c r="GW384" s="5"/>
      <c r="GX384" s="5"/>
      <c r="GY384" s="5"/>
      <c r="GZ384" s="5"/>
      <c r="HA384" s="5"/>
      <c r="HB384" s="5"/>
      <c r="HC384" s="5"/>
      <c r="HD384" s="5"/>
      <c r="HE384" s="5"/>
      <c r="HF384" s="5"/>
      <c r="HG384" s="5"/>
      <c r="HH384" s="5"/>
      <c r="HI384" s="5"/>
      <c r="HJ384" s="5"/>
      <c r="HK384" s="5"/>
      <c r="HL384" s="5"/>
      <c r="HM384" s="5"/>
      <c r="HN384" s="5"/>
      <c r="HO384" s="5"/>
      <c r="HP384" s="5"/>
    </row>
    <row r="385" spans="1:224" ht="12" customHeight="1" x14ac:dyDescent="0.25">
      <c r="A385" s="20">
        <v>260</v>
      </c>
      <c r="B385" s="31" t="s">
        <v>191</v>
      </c>
      <c r="C385" s="22" t="s">
        <v>40</v>
      </c>
      <c r="D385" s="23">
        <v>10.6</v>
      </c>
      <c r="E385" s="23">
        <v>10.5</v>
      </c>
      <c r="F385" s="23">
        <v>2.4</v>
      </c>
      <c r="G385" s="24">
        <v>146</v>
      </c>
      <c r="H385" s="24">
        <v>15.7</v>
      </c>
      <c r="I385" s="24">
        <v>17.899999999999999</v>
      </c>
      <c r="J385" s="24">
        <v>23</v>
      </c>
      <c r="K385" s="23">
        <v>1.2</v>
      </c>
      <c r="L385" s="23">
        <v>0.06</v>
      </c>
      <c r="M385" s="23">
        <v>0.5</v>
      </c>
      <c r="N385" s="23">
        <v>0.01</v>
      </c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  <c r="AA385" s="5"/>
      <c r="AB385" s="5"/>
      <c r="AC385" s="5"/>
      <c r="AD385" s="5"/>
      <c r="AE385" s="5"/>
      <c r="AF385" s="5"/>
      <c r="AG385" s="5"/>
      <c r="AH385" s="5"/>
      <c r="AI385" s="5"/>
      <c r="AJ385" s="5"/>
      <c r="AK385" s="5"/>
      <c r="AL385" s="5"/>
      <c r="AM385" s="5"/>
      <c r="AN385" s="5"/>
      <c r="AO385" s="5"/>
      <c r="AP385" s="5"/>
      <c r="AQ385" s="5"/>
      <c r="AR385" s="5"/>
      <c r="AS385" s="5"/>
      <c r="AT385" s="5"/>
      <c r="AU385" s="5"/>
      <c r="AV385" s="5"/>
      <c r="AW385" s="5"/>
      <c r="AX385" s="5"/>
      <c r="AY385" s="5"/>
      <c r="AZ385" s="5"/>
      <c r="BA385" s="5"/>
      <c r="BB385" s="5"/>
      <c r="BC385" s="5"/>
      <c r="BD385" s="5"/>
      <c r="BE385" s="5"/>
      <c r="BF385" s="5"/>
      <c r="BG385" s="5"/>
      <c r="BH385" s="5"/>
      <c r="BI385" s="5"/>
      <c r="BJ385" s="5"/>
      <c r="BK385" s="5"/>
      <c r="BL385" s="5"/>
      <c r="BM385" s="5"/>
      <c r="BN385" s="5"/>
      <c r="BO385" s="5"/>
      <c r="BP385" s="5"/>
      <c r="BQ385" s="5"/>
      <c r="BR385" s="5"/>
      <c r="BS385" s="5"/>
      <c r="BT385" s="5"/>
      <c r="BU385" s="5"/>
      <c r="BV385" s="5"/>
      <c r="BW385" s="5"/>
      <c r="BX385" s="5"/>
      <c r="BY385" s="5"/>
      <c r="BZ385" s="5"/>
      <c r="CA385" s="5"/>
      <c r="CB385" s="5"/>
      <c r="CC385" s="5"/>
      <c r="CD385" s="5"/>
      <c r="CE385" s="5"/>
      <c r="CF385" s="5"/>
      <c r="CG385" s="5"/>
      <c r="CH385" s="5"/>
      <c r="CI385" s="5"/>
      <c r="CJ385" s="5"/>
      <c r="CK385" s="5"/>
      <c r="CL385" s="5"/>
      <c r="CM385" s="5"/>
      <c r="CN385" s="5"/>
      <c r="CO385" s="5"/>
      <c r="CP385" s="5"/>
      <c r="CQ385" s="5"/>
      <c r="CR385" s="5"/>
      <c r="CS385" s="5"/>
      <c r="CT385" s="5"/>
      <c r="CU385" s="5"/>
      <c r="CV385" s="5"/>
      <c r="CW385" s="5"/>
      <c r="CX385" s="5"/>
      <c r="CY385" s="5"/>
      <c r="CZ385" s="5"/>
      <c r="DA385" s="5"/>
      <c r="DB385" s="5"/>
      <c r="DC385" s="5"/>
      <c r="DD385" s="5"/>
      <c r="DE385" s="5"/>
      <c r="DF385" s="5"/>
      <c r="DG385" s="5"/>
      <c r="DH385" s="5"/>
      <c r="DI385" s="5"/>
      <c r="DJ385" s="5"/>
      <c r="DK385" s="5"/>
      <c r="DL385" s="5"/>
      <c r="DM385" s="5"/>
      <c r="DN385" s="5"/>
      <c r="DO385" s="5"/>
      <c r="DP385" s="5"/>
      <c r="DQ385" s="5"/>
      <c r="DR385" s="5"/>
      <c r="DS385" s="5"/>
      <c r="DT385" s="5"/>
      <c r="DU385" s="5"/>
      <c r="DV385" s="5"/>
      <c r="DW385" s="5"/>
      <c r="DX385" s="5"/>
      <c r="DY385" s="5"/>
      <c r="DZ385" s="5"/>
      <c r="EA385" s="5"/>
      <c r="EB385" s="5"/>
      <c r="EC385" s="5"/>
      <c r="ED385" s="5"/>
      <c r="EE385" s="5"/>
      <c r="EF385" s="5"/>
      <c r="EG385" s="5"/>
      <c r="EH385" s="5"/>
      <c r="EI385" s="5"/>
      <c r="EJ385" s="5"/>
      <c r="EK385" s="5"/>
      <c r="EL385" s="5"/>
      <c r="EM385" s="5"/>
      <c r="EN385" s="5"/>
      <c r="EO385" s="5"/>
      <c r="EP385" s="5"/>
      <c r="EQ385" s="5"/>
      <c r="ER385" s="5"/>
      <c r="ES385" s="5"/>
      <c r="ET385" s="5"/>
      <c r="EU385" s="5"/>
      <c r="EV385" s="5"/>
      <c r="EW385" s="5"/>
      <c r="EX385" s="5"/>
      <c r="EY385" s="5"/>
      <c r="EZ385" s="5"/>
      <c r="FA385" s="5"/>
      <c r="FB385" s="5"/>
      <c r="FC385" s="5"/>
      <c r="FD385" s="5"/>
      <c r="FE385" s="5"/>
      <c r="FF385" s="5"/>
      <c r="FG385" s="5"/>
      <c r="FH385" s="5"/>
      <c r="FI385" s="5"/>
      <c r="FJ385" s="5"/>
      <c r="FK385" s="5"/>
      <c r="FL385" s="5"/>
      <c r="FM385" s="5"/>
      <c r="FN385" s="5"/>
      <c r="FO385" s="5"/>
      <c r="FP385" s="5"/>
      <c r="FQ385" s="5"/>
      <c r="FR385" s="5"/>
      <c r="FS385" s="5"/>
      <c r="FT385" s="5"/>
      <c r="FU385" s="5"/>
      <c r="FV385" s="5"/>
      <c r="FW385" s="5"/>
      <c r="FX385" s="5"/>
      <c r="FY385" s="5"/>
      <c r="FZ385" s="5"/>
      <c r="GA385" s="5"/>
      <c r="GB385" s="5"/>
      <c r="GC385" s="5"/>
      <c r="GD385" s="5"/>
      <c r="GE385" s="5"/>
      <c r="GF385" s="5"/>
      <c r="GG385" s="5"/>
      <c r="GH385" s="5"/>
      <c r="GI385" s="5"/>
      <c r="GJ385" s="5"/>
      <c r="GK385" s="5"/>
      <c r="GL385" s="5"/>
      <c r="GM385" s="5"/>
      <c r="GN385" s="5"/>
      <c r="GO385" s="5"/>
      <c r="GP385" s="5"/>
      <c r="GQ385" s="5"/>
      <c r="GR385" s="5"/>
      <c r="GS385" s="5"/>
      <c r="GT385" s="5"/>
      <c r="GU385" s="5"/>
      <c r="GV385" s="5"/>
      <c r="GW385" s="5"/>
      <c r="GX385" s="5"/>
      <c r="GY385" s="5"/>
      <c r="GZ385" s="5"/>
      <c r="HA385" s="5"/>
      <c r="HB385" s="5"/>
      <c r="HC385" s="5"/>
      <c r="HD385" s="5"/>
      <c r="HE385" s="5"/>
      <c r="HF385" s="5"/>
      <c r="HG385" s="5"/>
      <c r="HH385" s="5"/>
      <c r="HI385" s="5"/>
      <c r="HJ385" s="5"/>
      <c r="HK385" s="5"/>
      <c r="HL385" s="5"/>
      <c r="HM385" s="5"/>
      <c r="HN385" s="5"/>
      <c r="HO385" s="5"/>
      <c r="HP385" s="5"/>
    </row>
    <row r="386" spans="1:224" ht="12" customHeight="1" x14ac:dyDescent="0.25">
      <c r="A386" s="6">
        <v>302</v>
      </c>
      <c r="B386" s="21" t="s">
        <v>81</v>
      </c>
      <c r="C386" s="41">
        <v>150</v>
      </c>
      <c r="D386" s="14">
        <v>8.5</v>
      </c>
      <c r="E386" s="14">
        <v>7.3</v>
      </c>
      <c r="F386" s="14">
        <v>36.6</v>
      </c>
      <c r="G386" s="15">
        <v>246</v>
      </c>
      <c r="H386" s="15">
        <v>15</v>
      </c>
      <c r="I386" s="15">
        <v>133</v>
      </c>
      <c r="J386" s="15">
        <v>201</v>
      </c>
      <c r="K386" s="14">
        <v>4.5</v>
      </c>
      <c r="L386" s="14">
        <v>0.2</v>
      </c>
      <c r="M386" s="14">
        <v>0</v>
      </c>
      <c r="N386" s="14">
        <v>0</v>
      </c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  <c r="AA386" s="5"/>
      <c r="AB386" s="5"/>
      <c r="AC386" s="5"/>
      <c r="AD386" s="5"/>
      <c r="AE386" s="5"/>
      <c r="AF386" s="5"/>
      <c r="AG386" s="5"/>
      <c r="AH386" s="5"/>
      <c r="AI386" s="5"/>
      <c r="AJ386" s="5"/>
      <c r="AK386" s="5"/>
      <c r="AL386" s="5"/>
      <c r="AM386" s="5"/>
      <c r="AN386" s="5"/>
      <c r="AO386" s="5"/>
      <c r="AP386" s="5"/>
      <c r="AQ386" s="5"/>
      <c r="AR386" s="5"/>
      <c r="AS386" s="5"/>
      <c r="AT386" s="5"/>
      <c r="AU386" s="5"/>
      <c r="AV386" s="5"/>
      <c r="AW386" s="5"/>
      <c r="AX386" s="5"/>
      <c r="AY386" s="5"/>
      <c r="AZ386" s="5"/>
      <c r="BA386" s="5"/>
      <c r="BB386" s="5"/>
      <c r="BC386" s="5"/>
      <c r="BD386" s="5"/>
      <c r="BE386" s="5"/>
      <c r="BF386" s="5"/>
      <c r="BG386" s="5"/>
      <c r="BH386" s="5"/>
      <c r="BI386" s="5"/>
      <c r="BJ386" s="5"/>
      <c r="BK386" s="5"/>
      <c r="BL386" s="5"/>
      <c r="BM386" s="5"/>
      <c r="BN386" s="5"/>
      <c r="BO386" s="5"/>
      <c r="BP386" s="5"/>
      <c r="BQ386" s="5"/>
      <c r="BR386" s="5"/>
      <c r="BS386" s="5"/>
      <c r="BT386" s="5"/>
      <c r="BU386" s="5"/>
      <c r="BV386" s="5"/>
      <c r="BW386" s="5"/>
      <c r="BX386" s="5"/>
      <c r="BY386" s="5"/>
      <c r="BZ386" s="5"/>
      <c r="CA386" s="5"/>
      <c r="CB386" s="5"/>
      <c r="CC386" s="5"/>
      <c r="CD386" s="5"/>
      <c r="CE386" s="5"/>
      <c r="CF386" s="5"/>
      <c r="CG386" s="5"/>
      <c r="CH386" s="5"/>
      <c r="CI386" s="5"/>
      <c r="CJ386" s="5"/>
      <c r="CK386" s="5"/>
      <c r="CL386" s="5"/>
      <c r="CM386" s="5"/>
      <c r="CN386" s="5"/>
      <c r="CO386" s="5"/>
      <c r="CP386" s="5"/>
      <c r="CQ386" s="5"/>
      <c r="CR386" s="5"/>
      <c r="CS386" s="5"/>
      <c r="CT386" s="5"/>
      <c r="CU386" s="5"/>
      <c r="CV386" s="5"/>
      <c r="CW386" s="5"/>
      <c r="CX386" s="5"/>
      <c r="CY386" s="5"/>
      <c r="CZ386" s="5"/>
      <c r="DA386" s="5"/>
      <c r="DB386" s="5"/>
      <c r="DC386" s="5"/>
      <c r="DD386" s="5"/>
      <c r="DE386" s="5"/>
      <c r="DF386" s="5"/>
      <c r="DG386" s="5"/>
      <c r="DH386" s="5"/>
      <c r="DI386" s="5"/>
      <c r="DJ386" s="5"/>
      <c r="DK386" s="5"/>
      <c r="DL386" s="5"/>
      <c r="DM386" s="5"/>
      <c r="DN386" s="5"/>
      <c r="DO386" s="5"/>
      <c r="DP386" s="5"/>
      <c r="DQ386" s="5"/>
      <c r="DR386" s="5"/>
      <c r="DS386" s="5"/>
      <c r="DT386" s="5"/>
      <c r="DU386" s="5"/>
      <c r="DV386" s="5"/>
      <c r="DW386" s="5"/>
      <c r="DX386" s="5"/>
      <c r="DY386" s="5"/>
      <c r="DZ386" s="5"/>
      <c r="EA386" s="5"/>
      <c r="EB386" s="5"/>
      <c r="EC386" s="5"/>
      <c r="ED386" s="5"/>
      <c r="EE386" s="5"/>
      <c r="EF386" s="5"/>
      <c r="EG386" s="5"/>
      <c r="EH386" s="5"/>
      <c r="EI386" s="5"/>
      <c r="EJ386" s="5"/>
      <c r="EK386" s="5"/>
      <c r="EL386" s="5"/>
      <c r="EM386" s="5"/>
      <c r="EN386" s="5"/>
      <c r="EO386" s="5"/>
      <c r="EP386" s="5"/>
      <c r="EQ386" s="5"/>
      <c r="ER386" s="5"/>
      <c r="ES386" s="5"/>
      <c r="ET386" s="5"/>
      <c r="EU386" s="5"/>
      <c r="EV386" s="5"/>
      <c r="EW386" s="5"/>
      <c r="EX386" s="5"/>
      <c r="EY386" s="5"/>
      <c r="EZ386" s="5"/>
      <c r="FA386" s="5"/>
      <c r="FB386" s="5"/>
      <c r="FC386" s="5"/>
      <c r="FD386" s="5"/>
      <c r="FE386" s="5"/>
      <c r="FF386" s="5"/>
      <c r="FG386" s="5"/>
      <c r="FH386" s="5"/>
      <c r="FI386" s="5"/>
      <c r="FJ386" s="5"/>
      <c r="FK386" s="5"/>
      <c r="FL386" s="5"/>
      <c r="FM386" s="5"/>
      <c r="FN386" s="5"/>
      <c r="FO386" s="5"/>
      <c r="FP386" s="5"/>
      <c r="FQ386" s="5"/>
      <c r="FR386" s="5"/>
      <c r="FS386" s="5"/>
      <c r="FT386" s="5"/>
      <c r="FU386" s="5"/>
      <c r="FV386" s="5"/>
      <c r="FW386" s="5"/>
      <c r="FX386" s="5"/>
      <c r="FY386" s="5"/>
      <c r="FZ386" s="5"/>
      <c r="GA386" s="5"/>
      <c r="GB386" s="5"/>
      <c r="GC386" s="5"/>
      <c r="GD386" s="5"/>
      <c r="GE386" s="5"/>
      <c r="GF386" s="5"/>
      <c r="GG386" s="5"/>
      <c r="GH386" s="5"/>
      <c r="GI386" s="5"/>
      <c r="GJ386" s="5"/>
      <c r="GK386" s="5"/>
      <c r="GL386" s="5"/>
      <c r="GM386" s="5"/>
      <c r="GN386" s="5"/>
      <c r="GO386" s="5"/>
      <c r="GP386" s="5"/>
      <c r="GQ386" s="5"/>
      <c r="GR386" s="5"/>
      <c r="GS386" s="5"/>
      <c r="GT386" s="5"/>
      <c r="GU386" s="5"/>
      <c r="GV386" s="5"/>
      <c r="GW386" s="5"/>
      <c r="GX386" s="5"/>
      <c r="GY386" s="5"/>
      <c r="GZ386" s="5"/>
      <c r="HA386" s="5"/>
      <c r="HB386" s="5"/>
      <c r="HC386" s="5"/>
      <c r="HD386" s="5"/>
      <c r="HE386" s="5"/>
      <c r="HF386" s="5"/>
      <c r="HG386" s="5"/>
      <c r="HH386" s="5"/>
      <c r="HI386" s="5"/>
      <c r="HJ386" s="5"/>
      <c r="HK386" s="5"/>
      <c r="HL386" s="5"/>
      <c r="HM386" s="5"/>
      <c r="HN386" s="5"/>
      <c r="HO386" s="5"/>
      <c r="HP386" s="5"/>
    </row>
    <row r="387" spans="1:224" ht="12" customHeight="1" x14ac:dyDescent="0.25">
      <c r="A387" s="55">
        <v>376</v>
      </c>
      <c r="B387" s="21" t="s">
        <v>26</v>
      </c>
      <c r="C387" s="22" t="s">
        <v>23</v>
      </c>
      <c r="D387" s="56">
        <v>0.2</v>
      </c>
      <c r="E387" s="56">
        <v>0.1</v>
      </c>
      <c r="F387" s="56">
        <v>5</v>
      </c>
      <c r="G387" s="57">
        <v>21</v>
      </c>
      <c r="H387" s="57">
        <v>5</v>
      </c>
      <c r="I387" s="57">
        <v>4</v>
      </c>
      <c r="J387" s="57">
        <v>8</v>
      </c>
      <c r="K387" s="56">
        <v>0.9</v>
      </c>
      <c r="L387" s="56">
        <v>0</v>
      </c>
      <c r="M387" s="56">
        <v>0.1</v>
      </c>
      <c r="N387" s="56">
        <v>0</v>
      </c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  <c r="AA387" s="5"/>
      <c r="AB387" s="5"/>
      <c r="AC387" s="5"/>
      <c r="AD387" s="5"/>
      <c r="AE387" s="5"/>
      <c r="AF387" s="5"/>
      <c r="AG387" s="5"/>
      <c r="AH387" s="5"/>
      <c r="AI387" s="5"/>
      <c r="AJ387" s="5"/>
      <c r="AK387" s="5"/>
      <c r="AL387" s="5"/>
      <c r="AM387" s="5"/>
      <c r="AN387" s="5"/>
      <c r="AO387" s="5"/>
      <c r="AP387" s="5"/>
      <c r="AQ387" s="5"/>
      <c r="AR387" s="5"/>
      <c r="AS387" s="5"/>
      <c r="AT387" s="5"/>
      <c r="AU387" s="5"/>
      <c r="AV387" s="5"/>
      <c r="AW387" s="5"/>
      <c r="AX387" s="5"/>
      <c r="AY387" s="5"/>
      <c r="AZ387" s="5"/>
      <c r="BA387" s="5"/>
      <c r="BB387" s="5"/>
      <c r="BC387" s="5"/>
      <c r="BD387" s="5"/>
      <c r="BE387" s="5"/>
      <c r="BF387" s="5"/>
      <c r="BG387" s="5"/>
      <c r="BH387" s="5"/>
      <c r="BI387" s="5"/>
      <c r="BJ387" s="5"/>
      <c r="BK387" s="5"/>
      <c r="BL387" s="5"/>
      <c r="BM387" s="5"/>
      <c r="BN387" s="5"/>
      <c r="BO387" s="5"/>
      <c r="BP387" s="5"/>
      <c r="BQ387" s="5"/>
      <c r="BR387" s="5"/>
      <c r="BS387" s="5"/>
      <c r="BT387" s="5"/>
      <c r="BU387" s="5"/>
      <c r="BV387" s="5"/>
      <c r="BW387" s="5"/>
      <c r="BX387" s="5"/>
      <c r="BY387" s="5"/>
      <c r="BZ387" s="5"/>
      <c r="CA387" s="5"/>
      <c r="CB387" s="5"/>
      <c r="CC387" s="5"/>
      <c r="CD387" s="5"/>
      <c r="CE387" s="5"/>
      <c r="CF387" s="5"/>
      <c r="CG387" s="5"/>
      <c r="CH387" s="5"/>
      <c r="CI387" s="5"/>
      <c r="CJ387" s="5"/>
      <c r="CK387" s="5"/>
      <c r="CL387" s="5"/>
      <c r="CM387" s="5"/>
      <c r="CN387" s="5"/>
      <c r="CO387" s="5"/>
      <c r="CP387" s="5"/>
      <c r="CQ387" s="5"/>
      <c r="CR387" s="5"/>
      <c r="CS387" s="5"/>
      <c r="CT387" s="5"/>
      <c r="CU387" s="5"/>
      <c r="CV387" s="5"/>
      <c r="CW387" s="5"/>
      <c r="CX387" s="5"/>
      <c r="CY387" s="5"/>
      <c r="CZ387" s="5"/>
      <c r="DA387" s="5"/>
      <c r="DB387" s="5"/>
      <c r="DC387" s="5"/>
      <c r="DD387" s="5"/>
      <c r="DE387" s="5"/>
      <c r="DF387" s="5"/>
      <c r="DG387" s="5"/>
      <c r="DH387" s="5"/>
      <c r="DI387" s="5"/>
      <c r="DJ387" s="5"/>
      <c r="DK387" s="5"/>
      <c r="DL387" s="5"/>
      <c r="DM387" s="5"/>
      <c r="DN387" s="5"/>
      <c r="DO387" s="5"/>
      <c r="DP387" s="5"/>
      <c r="DQ387" s="5"/>
      <c r="DR387" s="5"/>
      <c r="DS387" s="5"/>
      <c r="DT387" s="5"/>
      <c r="DU387" s="5"/>
      <c r="DV387" s="5"/>
      <c r="DW387" s="5"/>
      <c r="DX387" s="5"/>
      <c r="DY387" s="5"/>
      <c r="DZ387" s="5"/>
      <c r="EA387" s="5"/>
      <c r="EB387" s="5"/>
      <c r="EC387" s="5"/>
      <c r="ED387" s="5"/>
      <c r="EE387" s="5"/>
      <c r="EF387" s="5"/>
      <c r="EG387" s="5"/>
      <c r="EH387" s="5"/>
      <c r="EI387" s="5"/>
      <c r="EJ387" s="5"/>
      <c r="EK387" s="5"/>
      <c r="EL387" s="5"/>
      <c r="EM387" s="5"/>
      <c r="EN387" s="5"/>
      <c r="EO387" s="5"/>
      <c r="EP387" s="5"/>
      <c r="EQ387" s="5"/>
      <c r="ER387" s="5"/>
      <c r="ES387" s="5"/>
      <c r="ET387" s="5"/>
      <c r="EU387" s="5"/>
      <c r="EV387" s="5"/>
      <c r="EW387" s="5"/>
      <c r="EX387" s="5"/>
      <c r="EY387" s="5"/>
      <c r="EZ387" s="5"/>
      <c r="FA387" s="5"/>
      <c r="FB387" s="5"/>
      <c r="FC387" s="5"/>
      <c r="FD387" s="5"/>
      <c r="FE387" s="5"/>
      <c r="FF387" s="5"/>
      <c r="FG387" s="5"/>
      <c r="FH387" s="5"/>
      <c r="FI387" s="5"/>
      <c r="FJ387" s="5"/>
      <c r="FK387" s="5"/>
      <c r="FL387" s="5"/>
      <c r="FM387" s="5"/>
      <c r="FN387" s="5"/>
      <c r="FO387" s="5"/>
      <c r="FP387" s="5"/>
      <c r="FQ387" s="5"/>
      <c r="FR387" s="5"/>
      <c r="FS387" s="5"/>
      <c r="FT387" s="5"/>
      <c r="FU387" s="5"/>
      <c r="FV387" s="5"/>
      <c r="FW387" s="5"/>
      <c r="FX387" s="5"/>
      <c r="FY387" s="5"/>
      <c r="FZ387" s="5"/>
      <c r="GA387" s="5"/>
      <c r="GB387" s="5"/>
      <c r="GC387" s="5"/>
      <c r="GD387" s="5"/>
      <c r="GE387" s="5"/>
      <c r="GF387" s="5"/>
      <c r="GG387" s="5"/>
      <c r="GH387" s="5"/>
      <c r="GI387" s="5"/>
      <c r="GJ387" s="5"/>
      <c r="GK387" s="5"/>
      <c r="GL387" s="5"/>
      <c r="GM387" s="5"/>
      <c r="GN387" s="5"/>
      <c r="GO387" s="5"/>
      <c r="GP387" s="5"/>
      <c r="GQ387" s="5"/>
      <c r="GR387" s="5"/>
      <c r="GS387" s="5"/>
      <c r="GT387" s="5"/>
      <c r="GU387" s="5"/>
      <c r="GV387" s="5"/>
      <c r="GW387" s="5"/>
      <c r="GX387" s="5"/>
      <c r="GY387" s="5"/>
      <c r="GZ387" s="5"/>
      <c r="HA387" s="5"/>
      <c r="HB387" s="5"/>
      <c r="HC387" s="5"/>
      <c r="HD387" s="5"/>
      <c r="HE387" s="5"/>
      <c r="HF387" s="5"/>
      <c r="HG387" s="5"/>
      <c r="HH387" s="5"/>
      <c r="HI387" s="5"/>
      <c r="HJ387" s="5"/>
      <c r="HK387" s="5"/>
      <c r="HL387" s="5"/>
      <c r="HM387" s="5"/>
      <c r="HN387" s="5"/>
      <c r="HO387" s="5"/>
      <c r="HP387" s="5"/>
    </row>
    <row r="388" spans="1:224" ht="12" customHeight="1" x14ac:dyDescent="0.25">
      <c r="A388" s="6"/>
      <c r="B388" s="21" t="s">
        <v>56</v>
      </c>
      <c r="C388" s="22" t="s">
        <v>62</v>
      </c>
      <c r="D388" s="14">
        <v>1.3679999999999999</v>
      </c>
      <c r="E388" s="14">
        <v>0.22800000000000004</v>
      </c>
      <c r="F388" s="14">
        <v>8.2080000000000002</v>
      </c>
      <c r="G388" s="15">
        <v>40.28</v>
      </c>
      <c r="H388" s="15">
        <v>13.68</v>
      </c>
      <c r="I388" s="15">
        <v>0</v>
      </c>
      <c r="J388" s="15">
        <v>0</v>
      </c>
      <c r="K388" s="14">
        <v>0.74480000000000002</v>
      </c>
      <c r="L388" s="14">
        <v>6.8400000000000002E-2</v>
      </c>
      <c r="M388" s="14">
        <v>0</v>
      </c>
      <c r="N388" s="14">
        <v>0</v>
      </c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  <c r="AA388" s="5"/>
      <c r="AB388" s="5"/>
      <c r="AC388" s="5"/>
      <c r="AD388" s="5"/>
      <c r="AE388" s="5"/>
      <c r="AF388" s="5"/>
      <c r="AG388" s="5"/>
      <c r="AH388" s="5"/>
      <c r="AI388" s="5"/>
      <c r="AJ388" s="5"/>
      <c r="AK388" s="5"/>
      <c r="AL388" s="5"/>
      <c r="AM388" s="5"/>
      <c r="AN388" s="5"/>
      <c r="AO388" s="5"/>
      <c r="AP388" s="5"/>
      <c r="AQ388" s="5"/>
      <c r="AR388" s="5"/>
      <c r="AS388" s="5"/>
      <c r="AT388" s="5"/>
      <c r="AU388" s="5"/>
      <c r="AV388" s="5"/>
      <c r="AW388" s="5"/>
      <c r="AX388" s="5"/>
      <c r="AY388" s="5"/>
      <c r="AZ388" s="5"/>
      <c r="BA388" s="5"/>
      <c r="BB388" s="5"/>
      <c r="BC388" s="5"/>
      <c r="BD388" s="5"/>
      <c r="BE388" s="5"/>
      <c r="BF388" s="5"/>
      <c r="BG388" s="5"/>
      <c r="BH388" s="5"/>
      <c r="BI388" s="5"/>
      <c r="BJ388" s="5"/>
      <c r="BK388" s="5"/>
      <c r="BL388" s="5"/>
      <c r="BM388" s="5"/>
      <c r="BN388" s="5"/>
      <c r="BO388" s="5"/>
      <c r="BP388" s="5"/>
      <c r="BQ388" s="5"/>
      <c r="BR388" s="5"/>
      <c r="BS388" s="5"/>
      <c r="BT388" s="5"/>
      <c r="BU388" s="5"/>
      <c r="BV388" s="5"/>
      <c r="BW388" s="5"/>
      <c r="BX388" s="5"/>
      <c r="BY388" s="5"/>
      <c r="BZ388" s="5"/>
      <c r="CA388" s="5"/>
      <c r="CB388" s="5"/>
      <c r="CC388" s="5"/>
      <c r="CD388" s="5"/>
      <c r="CE388" s="5"/>
      <c r="CF388" s="5"/>
      <c r="CG388" s="5"/>
      <c r="CH388" s="5"/>
      <c r="CI388" s="5"/>
      <c r="CJ388" s="5"/>
      <c r="CK388" s="5"/>
      <c r="CL388" s="5"/>
      <c r="CM388" s="5"/>
      <c r="CN388" s="5"/>
      <c r="CO388" s="5"/>
      <c r="CP388" s="5"/>
      <c r="CQ388" s="5"/>
      <c r="CR388" s="5"/>
      <c r="CS388" s="5"/>
      <c r="CT388" s="5"/>
      <c r="CU388" s="5"/>
      <c r="CV388" s="5"/>
      <c r="CW388" s="5"/>
      <c r="CX388" s="5"/>
      <c r="CY388" s="5"/>
      <c r="CZ388" s="5"/>
      <c r="DA388" s="5"/>
      <c r="DB388" s="5"/>
      <c r="DC388" s="5"/>
      <c r="DD388" s="5"/>
      <c r="DE388" s="5"/>
      <c r="DF388" s="5"/>
      <c r="DG388" s="5"/>
      <c r="DH388" s="5"/>
      <c r="DI388" s="5"/>
      <c r="DJ388" s="5"/>
      <c r="DK388" s="5"/>
      <c r="DL388" s="5"/>
      <c r="DM388" s="5"/>
      <c r="DN388" s="5"/>
      <c r="DO388" s="5"/>
      <c r="DP388" s="5"/>
      <c r="DQ388" s="5"/>
      <c r="DR388" s="5"/>
      <c r="DS388" s="5"/>
      <c r="DT388" s="5"/>
      <c r="DU388" s="5"/>
      <c r="DV388" s="5"/>
      <c r="DW388" s="5"/>
      <c r="DX388" s="5"/>
      <c r="DY388" s="5"/>
      <c r="DZ388" s="5"/>
      <c r="EA388" s="5"/>
      <c r="EB388" s="5"/>
      <c r="EC388" s="5"/>
      <c r="ED388" s="5"/>
      <c r="EE388" s="5"/>
      <c r="EF388" s="5"/>
      <c r="EG388" s="5"/>
      <c r="EH388" s="5"/>
      <c r="EI388" s="5"/>
      <c r="EJ388" s="5"/>
      <c r="EK388" s="5"/>
      <c r="EL388" s="5"/>
      <c r="EM388" s="5"/>
      <c r="EN388" s="5"/>
      <c r="EO388" s="5"/>
      <c r="EP388" s="5"/>
      <c r="EQ388" s="5"/>
      <c r="ER388" s="5"/>
      <c r="ES388" s="5"/>
      <c r="ET388" s="5"/>
      <c r="EU388" s="5"/>
      <c r="EV388" s="5"/>
      <c r="EW388" s="5"/>
      <c r="EX388" s="5"/>
      <c r="EY388" s="5"/>
      <c r="EZ388" s="5"/>
      <c r="FA388" s="5"/>
      <c r="FB388" s="5"/>
      <c r="FC388" s="5"/>
      <c r="FD388" s="5"/>
      <c r="FE388" s="5"/>
      <c r="FF388" s="5"/>
      <c r="FG388" s="5"/>
      <c r="FH388" s="5"/>
      <c r="FI388" s="5"/>
      <c r="FJ388" s="5"/>
      <c r="FK388" s="5"/>
      <c r="FL388" s="5"/>
      <c r="FM388" s="5"/>
      <c r="FN388" s="5"/>
      <c r="FO388" s="5"/>
      <c r="FP388" s="5"/>
      <c r="FQ388" s="5"/>
      <c r="FR388" s="5"/>
      <c r="FS388" s="5"/>
      <c r="FT388" s="5"/>
      <c r="FU388" s="5"/>
      <c r="FV388" s="5"/>
      <c r="FW388" s="5"/>
      <c r="FX388" s="5"/>
      <c r="FY388" s="5"/>
      <c r="FZ388" s="5"/>
      <c r="GA388" s="5"/>
      <c r="GB388" s="5"/>
      <c r="GC388" s="5"/>
      <c r="GD388" s="5"/>
      <c r="GE388" s="5"/>
      <c r="GF388" s="5"/>
      <c r="GG388" s="5"/>
      <c r="GH388" s="5"/>
      <c r="GI388" s="5"/>
      <c r="GJ388" s="5"/>
      <c r="GK388" s="5"/>
      <c r="GL388" s="5"/>
      <c r="GM388" s="5"/>
      <c r="GN388" s="5"/>
      <c r="GO388" s="5"/>
      <c r="GP388" s="5"/>
      <c r="GQ388" s="5"/>
      <c r="GR388" s="5"/>
      <c r="GS388" s="5"/>
      <c r="GT388" s="5"/>
      <c r="GU388" s="5"/>
      <c r="GV388" s="5"/>
      <c r="GW388" s="5"/>
      <c r="GX388" s="5"/>
      <c r="GY388" s="5"/>
      <c r="GZ388" s="5"/>
      <c r="HA388" s="5"/>
      <c r="HB388" s="5"/>
      <c r="HC388" s="5"/>
      <c r="HD388" s="5"/>
      <c r="HE388" s="5"/>
      <c r="HF388" s="5"/>
      <c r="HG388" s="5"/>
      <c r="HH388" s="5"/>
      <c r="HI388" s="5"/>
      <c r="HJ388" s="5"/>
      <c r="HK388" s="5"/>
      <c r="HL388" s="5"/>
      <c r="HM388" s="5"/>
      <c r="HN388" s="5"/>
      <c r="HO388" s="5"/>
      <c r="HP388" s="5"/>
    </row>
    <row r="389" spans="1:224" ht="12" customHeight="1" x14ac:dyDescent="0.25">
      <c r="A389" s="6"/>
      <c r="B389" s="35" t="s">
        <v>29</v>
      </c>
      <c r="C389" s="27"/>
      <c r="D389" s="28">
        <f>SUM(D384:D388)</f>
        <v>24.467999999999996</v>
      </c>
      <c r="E389" s="28">
        <f t="shared" ref="E389:N389" si="69">SUM(E384:E388)</f>
        <v>22.928000000000004</v>
      </c>
      <c r="F389" s="28">
        <f t="shared" si="69"/>
        <v>73.908000000000001</v>
      </c>
      <c r="G389" s="29">
        <f t="shared" si="69"/>
        <v>598.28</v>
      </c>
      <c r="H389" s="29">
        <f t="shared" si="69"/>
        <v>153.38</v>
      </c>
      <c r="I389" s="29">
        <f t="shared" si="69"/>
        <v>169.9</v>
      </c>
      <c r="J389" s="29">
        <f t="shared" si="69"/>
        <v>314</v>
      </c>
      <c r="K389" s="28">
        <f t="shared" si="69"/>
        <v>8.3448000000000011</v>
      </c>
      <c r="L389" s="28">
        <f t="shared" si="69"/>
        <v>0.66840000000000011</v>
      </c>
      <c r="M389" s="28">
        <f t="shared" si="69"/>
        <v>10</v>
      </c>
      <c r="N389" s="28">
        <f t="shared" si="69"/>
        <v>0.03</v>
      </c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  <c r="AA389" s="5"/>
      <c r="AB389" s="5"/>
      <c r="AC389" s="5"/>
      <c r="AD389" s="5"/>
      <c r="AE389" s="5"/>
      <c r="AF389" s="5"/>
      <c r="AG389" s="5"/>
      <c r="AH389" s="5"/>
      <c r="AI389" s="5"/>
      <c r="AJ389" s="5"/>
      <c r="AK389" s="5"/>
      <c r="AL389" s="5"/>
      <c r="AM389" s="5"/>
      <c r="AN389" s="5"/>
      <c r="AO389" s="5"/>
      <c r="AP389" s="5"/>
      <c r="AQ389" s="5"/>
      <c r="AR389" s="5"/>
      <c r="AS389" s="5"/>
      <c r="AT389" s="5"/>
      <c r="AU389" s="5"/>
      <c r="AV389" s="5"/>
      <c r="AW389" s="5"/>
      <c r="AX389" s="5"/>
      <c r="AY389" s="5"/>
      <c r="AZ389" s="5"/>
      <c r="BA389" s="5"/>
      <c r="BB389" s="5"/>
      <c r="BC389" s="5"/>
      <c r="BD389" s="5"/>
      <c r="BE389" s="5"/>
      <c r="BF389" s="5"/>
      <c r="BG389" s="5"/>
      <c r="BH389" s="5"/>
      <c r="BI389" s="5"/>
      <c r="BJ389" s="5"/>
      <c r="BK389" s="5"/>
      <c r="BL389" s="5"/>
      <c r="BM389" s="5"/>
      <c r="BN389" s="5"/>
      <c r="BO389" s="5"/>
      <c r="BP389" s="5"/>
      <c r="BQ389" s="5"/>
      <c r="BR389" s="5"/>
      <c r="BS389" s="5"/>
      <c r="BT389" s="5"/>
      <c r="BU389" s="5"/>
      <c r="BV389" s="5"/>
      <c r="BW389" s="5"/>
      <c r="BX389" s="5"/>
      <c r="BY389" s="5"/>
      <c r="BZ389" s="5"/>
      <c r="CA389" s="5"/>
      <c r="CB389" s="5"/>
      <c r="CC389" s="5"/>
      <c r="CD389" s="5"/>
      <c r="CE389" s="5"/>
      <c r="CF389" s="5"/>
      <c r="CG389" s="5"/>
      <c r="CH389" s="5"/>
      <c r="CI389" s="5"/>
      <c r="CJ389" s="5"/>
      <c r="CK389" s="5"/>
      <c r="CL389" s="5"/>
      <c r="CM389" s="5"/>
      <c r="CN389" s="5"/>
      <c r="CO389" s="5"/>
      <c r="CP389" s="5"/>
      <c r="CQ389" s="5"/>
      <c r="CR389" s="5"/>
      <c r="CS389" s="5"/>
      <c r="CT389" s="5"/>
      <c r="CU389" s="5"/>
      <c r="CV389" s="5"/>
      <c r="CW389" s="5"/>
      <c r="CX389" s="5"/>
      <c r="CY389" s="5"/>
      <c r="CZ389" s="5"/>
      <c r="DA389" s="5"/>
      <c r="DB389" s="5"/>
      <c r="DC389" s="5"/>
      <c r="DD389" s="5"/>
      <c r="DE389" s="5"/>
      <c r="DF389" s="5"/>
      <c r="DG389" s="5"/>
      <c r="DH389" s="5"/>
      <c r="DI389" s="5"/>
      <c r="DJ389" s="5"/>
      <c r="DK389" s="5"/>
      <c r="DL389" s="5"/>
      <c r="DM389" s="5"/>
      <c r="DN389" s="5"/>
      <c r="DO389" s="5"/>
      <c r="DP389" s="5"/>
      <c r="DQ389" s="5"/>
      <c r="DR389" s="5"/>
      <c r="DS389" s="5"/>
      <c r="DT389" s="5"/>
      <c r="DU389" s="5"/>
      <c r="DV389" s="5"/>
      <c r="DW389" s="5"/>
      <c r="DX389" s="5"/>
      <c r="DY389" s="5"/>
      <c r="DZ389" s="5"/>
      <c r="EA389" s="5"/>
      <c r="EB389" s="5"/>
      <c r="EC389" s="5"/>
      <c r="ED389" s="5"/>
      <c r="EE389" s="5"/>
      <c r="EF389" s="5"/>
      <c r="EG389" s="5"/>
      <c r="EH389" s="5"/>
      <c r="EI389" s="5"/>
      <c r="EJ389" s="5"/>
      <c r="EK389" s="5"/>
      <c r="EL389" s="5"/>
      <c r="EM389" s="5"/>
      <c r="EN389" s="5"/>
      <c r="EO389" s="5"/>
      <c r="EP389" s="5"/>
      <c r="EQ389" s="5"/>
      <c r="ER389" s="5"/>
      <c r="ES389" s="5"/>
      <c r="ET389" s="5"/>
      <c r="EU389" s="5"/>
      <c r="EV389" s="5"/>
      <c r="EW389" s="5"/>
      <c r="EX389" s="5"/>
      <c r="EY389" s="5"/>
      <c r="EZ389" s="5"/>
      <c r="FA389" s="5"/>
      <c r="FB389" s="5"/>
      <c r="FC389" s="5"/>
      <c r="FD389" s="5"/>
      <c r="FE389" s="5"/>
      <c r="FF389" s="5"/>
      <c r="FG389" s="5"/>
      <c r="FH389" s="5"/>
      <c r="FI389" s="5"/>
      <c r="FJ389" s="5"/>
      <c r="FK389" s="5"/>
      <c r="FL389" s="5"/>
      <c r="FM389" s="5"/>
      <c r="FN389" s="5"/>
      <c r="FO389" s="5"/>
      <c r="FP389" s="5"/>
      <c r="FQ389" s="5"/>
      <c r="FR389" s="5"/>
      <c r="FS389" s="5"/>
      <c r="FT389" s="5"/>
      <c r="FU389" s="5"/>
      <c r="FV389" s="5"/>
      <c r="FW389" s="5"/>
      <c r="FX389" s="5"/>
      <c r="FY389" s="5"/>
      <c r="FZ389" s="5"/>
      <c r="GA389" s="5"/>
      <c r="GB389" s="5"/>
      <c r="GC389" s="5"/>
      <c r="GD389" s="5"/>
      <c r="GE389" s="5"/>
      <c r="GF389" s="5"/>
      <c r="GG389" s="5"/>
      <c r="GH389" s="5"/>
      <c r="GI389" s="5"/>
      <c r="GJ389" s="5"/>
      <c r="GK389" s="5"/>
      <c r="GL389" s="5"/>
      <c r="GM389" s="5"/>
      <c r="GN389" s="5"/>
      <c r="GO389" s="5"/>
      <c r="GP389" s="5"/>
      <c r="GQ389" s="5"/>
      <c r="GR389" s="5"/>
      <c r="GS389" s="5"/>
      <c r="GT389" s="5"/>
      <c r="GU389" s="5"/>
      <c r="GV389" s="5"/>
      <c r="GW389" s="5"/>
      <c r="GX389" s="5"/>
      <c r="GY389" s="5"/>
      <c r="GZ389" s="5"/>
      <c r="HA389" s="5"/>
      <c r="HB389" s="5"/>
      <c r="HC389" s="5"/>
      <c r="HD389" s="5"/>
      <c r="HE389" s="5"/>
      <c r="HF389" s="5"/>
      <c r="HG389" s="5"/>
      <c r="HH389" s="5"/>
      <c r="HI389" s="5"/>
      <c r="HJ389" s="5"/>
      <c r="HK389" s="5"/>
      <c r="HL389" s="5"/>
      <c r="HM389" s="5"/>
      <c r="HN389" s="5"/>
      <c r="HO389" s="5"/>
      <c r="HP389" s="5"/>
    </row>
    <row r="390" spans="1:224" ht="12" customHeight="1" x14ac:dyDescent="0.25">
      <c r="A390" s="6"/>
      <c r="B390" s="18" t="s">
        <v>37</v>
      </c>
      <c r="C390" s="19"/>
      <c r="D390" s="14"/>
      <c r="E390" s="14"/>
      <c r="F390" s="14"/>
      <c r="G390" s="15"/>
      <c r="H390" s="15"/>
      <c r="I390" s="15"/>
      <c r="J390" s="15"/>
      <c r="K390" s="14"/>
      <c r="L390" s="14"/>
      <c r="M390" s="14"/>
      <c r="N390" s="14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  <c r="AA390" s="5"/>
      <c r="AB390" s="5"/>
      <c r="AC390" s="5"/>
      <c r="AD390" s="5"/>
      <c r="AE390" s="5"/>
      <c r="AF390" s="5"/>
      <c r="AG390" s="5"/>
      <c r="AH390" s="5"/>
      <c r="AI390" s="5"/>
      <c r="AJ390" s="5"/>
      <c r="AK390" s="5"/>
      <c r="AL390" s="5"/>
      <c r="AM390" s="5"/>
      <c r="AN390" s="5"/>
      <c r="AO390" s="5"/>
      <c r="AP390" s="5"/>
      <c r="AQ390" s="5"/>
      <c r="AR390" s="5"/>
      <c r="AS390" s="5"/>
      <c r="AT390" s="5"/>
      <c r="AU390" s="5"/>
      <c r="AV390" s="5"/>
      <c r="AW390" s="5"/>
      <c r="AX390" s="5"/>
      <c r="AY390" s="5"/>
      <c r="AZ390" s="5"/>
      <c r="BA390" s="5"/>
      <c r="BB390" s="5"/>
      <c r="BC390" s="5"/>
      <c r="BD390" s="5"/>
      <c r="BE390" s="5"/>
      <c r="BF390" s="5"/>
      <c r="BG390" s="5"/>
      <c r="BH390" s="5"/>
      <c r="BI390" s="5"/>
      <c r="BJ390" s="5"/>
      <c r="BK390" s="5"/>
      <c r="BL390" s="5"/>
      <c r="BM390" s="5"/>
      <c r="BN390" s="5"/>
      <c r="BO390" s="5"/>
      <c r="BP390" s="5"/>
      <c r="BQ390" s="5"/>
      <c r="BR390" s="5"/>
      <c r="BS390" s="5"/>
      <c r="BT390" s="5"/>
      <c r="BU390" s="5"/>
      <c r="BV390" s="5"/>
      <c r="BW390" s="5"/>
      <c r="BX390" s="5"/>
      <c r="BY390" s="5"/>
      <c r="BZ390" s="5"/>
      <c r="CA390" s="5"/>
      <c r="CB390" s="5"/>
      <c r="CC390" s="5"/>
      <c r="CD390" s="5"/>
      <c r="CE390" s="5"/>
      <c r="CF390" s="5"/>
      <c r="CG390" s="5"/>
      <c r="CH390" s="5"/>
      <c r="CI390" s="5"/>
      <c r="CJ390" s="5"/>
      <c r="CK390" s="5"/>
      <c r="CL390" s="5"/>
      <c r="CM390" s="5"/>
      <c r="CN390" s="5"/>
      <c r="CO390" s="5"/>
      <c r="CP390" s="5"/>
      <c r="CQ390" s="5"/>
      <c r="CR390" s="5"/>
      <c r="CS390" s="5"/>
      <c r="CT390" s="5"/>
      <c r="CU390" s="5"/>
      <c r="CV390" s="5"/>
      <c r="CW390" s="5"/>
      <c r="CX390" s="5"/>
      <c r="CY390" s="5"/>
      <c r="CZ390" s="5"/>
      <c r="DA390" s="5"/>
      <c r="DB390" s="5"/>
      <c r="DC390" s="5"/>
      <c r="DD390" s="5"/>
      <c r="DE390" s="5"/>
      <c r="DF390" s="5"/>
      <c r="DG390" s="5"/>
      <c r="DH390" s="5"/>
      <c r="DI390" s="5"/>
      <c r="DJ390" s="5"/>
      <c r="DK390" s="5"/>
      <c r="DL390" s="5"/>
      <c r="DM390" s="5"/>
      <c r="DN390" s="5"/>
      <c r="DO390" s="5"/>
      <c r="DP390" s="5"/>
      <c r="DQ390" s="5"/>
      <c r="DR390" s="5"/>
      <c r="DS390" s="5"/>
      <c r="DT390" s="5"/>
      <c r="DU390" s="5"/>
      <c r="DV390" s="5"/>
      <c r="DW390" s="5"/>
      <c r="DX390" s="5"/>
      <c r="DY390" s="5"/>
      <c r="DZ390" s="5"/>
      <c r="EA390" s="5"/>
      <c r="EB390" s="5"/>
      <c r="EC390" s="5"/>
      <c r="ED390" s="5"/>
      <c r="EE390" s="5"/>
      <c r="EF390" s="5"/>
      <c r="EG390" s="5"/>
      <c r="EH390" s="5"/>
      <c r="EI390" s="5"/>
      <c r="EJ390" s="5"/>
      <c r="EK390" s="5"/>
      <c r="EL390" s="5"/>
      <c r="EM390" s="5"/>
      <c r="EN390" s="5"/>
      <c r="EO390" s="5"/>
      <c r="EP390" s="5"/>
      <c r="EQ390" s="5"/>
      <c r="ER390" s="5"/>
      <c r="ES390" s="5"/>
      <c r="ET390" s="5"/>
      <c r="EU390" s="5"/>
      <c r="EV390" s="5"/>
      <c r="EW390" s="5"/>
      <c r="EX390" s="5"/>
      <c r="EY390" s="5"/>
      <c r="EZ390" s="5"/>
      <c r="FA390" s="5"/>
      <c r="FB390" s="5"/>
      <c r="FC390" s="5"/>
      <c r="FD390" s="5"/>
      <c r="FE390" s="5"/>
      <c r="FF390" s="5"/>
      <c r="FG390" s="5"/>
      <c r="FH390" s="5"/>
      <c r="FI390" s="5"/>
      <c r="FJ390" s="5"/>
      <c r="FK390" s="5"/>
      <c r="FL390" s="5"/>
      <c r="FM390" s="5"/>
      <c r="FN390" s="5"/>
      <c r="FO390" s="5"/>
      <c r="FP390" s="5"/>
      <c r="FQ390" s="5"/>
      <c r="FR390" s="5"/>
      <c r="FS390" s="5"/>
      <c r="FT390" s="5"/>
      <c r="FU390" s="5"/>
      <c r="FV390" s="5"/>
      <c r="FW390" s="5"/>
      <c r="FX390" s="5"/>
      <c r="FY390" s="5"/>
      <c r="FZ390" s="5"/>
      <c r="GA390" s="5"/>
      <c r="GB390" s="5"/>
      <c r="GC390" s="5"/>
      <c r="GD390" s="5"/>
      <c r="GE390" s="5"/>
      <c r="GF390" s="5"/>
      <c r="GG390" s="5"/>
      <c r="GH390" s="5"/>
      <c r="GI390" s="5"/>
      <c r="GJ390" s="5"/>
      <c r="GK390" s="5"/>
      <c r="GL390" s="5"/>
      <c r="GM390" s="5"/>
      <c r="GN390" s="5"/>
      <c r="GO390" s="5"/>
      <c r="GP390" s="5"/>
      <c r="GQ390" s="5"/>
      <c r="GR390" s="5"/>
      <c r="GS390" s="5"/>
      <c r="GT390" s="5"/>
      <c r="GU390" s="5"/>
      <c r="GV390" s="5"/>
      <c r="GW390" s="5"/>
      <c r="GX390" s="5"/>
      <c r="GY390" s="5"/>
      <c r="GZ390" s="5"/>
      <c r="HA390" s="5"/>
      <c r="HB390" s="5"/>
      <c r="HC390" s="5"/>
      <c r="HD390" s="5"/>
      <c r="HE390" s="5"/>
      <c r="HF390" s="5"/>
      <c r="HG390" s="5"/>
      <c r="HH390" s="5"/>
      <c r="HI390" s="5"/>
      <c r="HJ390" s="5"/>
      <c r="HK390" s="5"/>
      <c r="HL390" s="5"/>
      <c r="HM390" s="5"/>
      <c r="HN390" s="5"/>
      <c r="HO390" s="5"/>
      <c r="HP390" s="5"/>
    </row>
    <row r="391" spans="1:224" ht="12" customHeight="1" x14ac:dyDescent="0.25">
      <c r="A391" s="20" t="s">
        <v>38</v>
      </c>
      <c r="B391" s="21" t="s">
        <v>126</v>
      </c>
      <c r="C391" s="22" t="s">
        <v>40</v>
      </c>
      <c r="D391" s="23">
        <v>4.8</v>
      </c>
      <c r="E391" s="23">
        <v>5.2</v>
      </c>
      <c r="F391" s="23">
        <v>51.3</v>
      </c>
      <c r="G391" s="24">
        <v>272</v>
      </c>
      <c r="H391" s="24">
        <v>31</v>
      </c>
      <c r="I391" s="24">
        <v>12</v>
      </c>
      <c r="J391" s="24">
        <v>52</v>
      </c>
      <c r="K391" s="23">
        <v>0.64</v>
      </c>
      <c r="L391" s="23">
        <v>0.05</v>
      </c>
      <c r="M391" s="23">
        <v>0.28999999999999998</v>
      </c>
      <c r="N391" s="23">
        <v>0.01</v>
      </c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  <c r="AA391" s="5"/>
      <c r="AB391" s="5"/>
      <c r="AC391" s="5"/>
      <c r="AD391" s="5"/>
      <c r="AE391" s="5"/>
      <c r="AF391" s="5"/>
      <c r="AG391" s="5"/>
      <c r="AH391" s="5"/>
      <c r="AI391" s="5"/>
      <c r="AJ391" s="5"/>
      <c r="AK391" s="5"/>
      <c r="AL391" s="5"/>
      <c r="AM391" s="5"/>
      <c r="AN391" s="5"/>
      <c r="AO391" s="5"/>
      <c r="AP391" s="5"/>
      <c r="AQ391" s="5"/>
      <c r="AR391" s="5"/>
      <c r="AS391" s="5"/>
      <c r="AT391" s="5"/>
      <c r="AU391" s="5"/>
      <c r="AV391" s="5"/>
      <c r="AW391" s="5"/>
      <c r="AX391" s="5"/>
      <c r="AY391" s="5"/>
      <c r="AZ391" s="5"/>
      <c r="BA391" s="5"/>
      <c r="BB391" s="5"/>
      <c r="BC391" s="5"/>
      <c r="BD391" s="5"/>
      <c r="BE391" s="5"/>
      <c r="BF391" s="5"/>
      <c r="BG391" s="5"/>
      <c r="BH391" s="5"/>
      <c r="BI391" s="5"/>
      <c r="BJ391" s="5"/>
      <c r="BK391" s="5"/>
      <c r="BL391" s="5"/>
      <c r="BM391" s="5"/>
      <c r="BN391" s="5"/>
      <c r="BO391" s="5"/>
      <c r="BP391" s="5"/>
      <c r="BQ391" s="5"/>
      <c r="BR391" s="5"/>
      <c r="BS391" s="5"/>
      <c r="BT391" s="5"/>
      <c r="BU391" s="5"/>
      <c r="BV391" s="5"/>
      <c r="BW391" s="5"/>
      <c r="BX391" s="5"/>
      <c r="BY391" s="5"/>
      <c r="BZ391" s="5"/>
      <c r="CA391" s="5"/>
      <c r="CB391" s="5"/>
      <c r="CC391" s="5"/>
      <c r="CD391" s="5"/>
      <c r="CE391" s="5"/>
      <c r="CF391" s="5"/>
      <c r="CG391" s="5"/>
      <c r="CH391" s="5"/>
      <c r="CI391" s="5"/>
      <c r="CJ391" s="5"/>
      <c r="CK391" s="5"/>
      <c r="CL391" s="5"/>
      <c r="CM391" s="5"/>
      <c r="CN391" s="5"/>
      <c r="CO391" s="5"/>
      <c r="CP391" s="5"/>
      <c r="CQ391" s="5"/>
      <c r="CR391" s="5"/>
      <c r="CS391" s="5"/>
      <c r="CT391" s="5"/>
      <c r="CU391" s="5"/>
      <c r="CV391" s="5"/>
      <c r="CW391" s="5"/>
      <c r="CX391" s="5"/>
      <c r="CY391" s="5"/>
      <c r="CZ391" s="5"/>
      <c r="DA391" s="5"/>
      <c r="DB391" s="5"/>
      <c r="DC391" s="5"/>
      <c r="DD391" s="5"/>
      <c r="DE391" s="5"/>
      <c r="DF391" s="5"/>
      <c r="DG391" s="5"/>
      <c r="DH391" s="5"/>
      <c r="DI391" s="5"/>
      <c r="DJ391" s="5"/>
      <c r="DK391" s="5"/>
      <c r="DL391" s="5"/>
      <c r="DM391" s="5"/>
      <c r="DN391" s="5"/>
      <c r="DO391" s="5"/>
      <c r="DP391" s="5"/>
      <c r="DQ391" s="5"/>
      <c r="DR391" s="5"/>
      <c r="DS391" s="5"/>
      <c r="DT391" s="5"/>
      <c r="DU391" s="5"/>
      <c r="DV391" s="5"/>
      <c r="DW391" s="5"/>
      <c r="DX391" s="5"/>
      <c r="DY391" s="5"/>
      <c r="DZ391" s="5"/>
      <c r="EA391" s="5"/>
      <c r="EB391" s="5"/>
      <c r="EC391" s="5"/>
      <c r="ED391" s="5"/>
      <c r="EE391" s="5"/>
      <c r="EF391" s="5"/>
      <c r="EG391" s="5"/>
      <c r="EH391" s="5"/>
      <c r="EI391" s="5"/>
      <c r="EJ391" s="5"/>
      <c r="EK391" s="5"/>
      <c r="EL391" s="5"/>
      <c r="EM391" s="5"/>
      <c r="EN391" s="5"/>
      <c r="EO391" s="5"/>
      <c r="EP391" s="5"/>
      <c r="EQ391" s="5"/>
      <c r="ER391" s="5"/>
      <c r="ES391" s="5"/>
      <c r="ET391" s="5"/>
      <c r="EU391" s="5"/>
      <c r="EV391" s="5"/>
      <c r="EW391" s="5"/>
      <c r="EX391" s="5"/>
      <c r="EY391" s="5"/>
      <c r="EZ391" s="5"/>
      <c r="FA391" s="5"/>
      <c r="FB391" s="5"/>
      <c r="FC391" s="5"/>
      <c r="FD391" s="5"/>
      <c r="FE391" s="5"/>
      <c r="FF391" s="5"/>
      <c r="FG391" s="5"/>
      <c r="FH391" s="5"/>
      <c r="FI391" s="5"/>
      <c r="FJ391" s="5"/>
      <c r="FK391" s="5"/>
      <c r="FL391" s="5"/>
      <c r="FM391" s="5"/>
      <c r="FN391" s="5"/>
      <c r="FO391" s="5"/>
      <c r="FP391" s="5"/>
      <c r="FQ391" s="5"/>
      <c r="FR391" s="5"/>
      <c r="FS391" s="5"/>
      <c r="FT391" s="5"/>
      <c r="FU391" s="5"/>
      <c r="FV391" s="5"/>
      <c r="FW391" s="5"/>
      <c r="FX391" s="5"/>
      <c r="FY391" s="5"/>
      <c r="FZ391" s="5"/>
      <c r="GA391" s="5"/>
      <c r="GB391" s="5"/>
      <c r="GC391" s="5"/>
      <c r="GD391" s="5"/>
      <c r="GE391" s="5"/>
      <c r="GF391" s="5"/>
      <c r="GG391" s="5"/>
      <c r="GH391" s="5"/>
      <c r="GI391" s="5"/>
      <c r="GJ391" s="5"/>
      <c r="GK391" s="5"/>
      <c r="GL391" s="5"/>
      <c r="GM391" s="5"/>
      <c r="GN391" s="5"/>
      <c r="GO391" s="5"/>
      <c r="GP391" s="5"/>
      <c r="GQ391" s="5"/>
      <c r="GR391" s="5"/>
      <c r="GS391" s="5"/>
      <c r="GT391" s="5"/>
      <c r="GU391" s="5"/>
      <c r="GV391" s="5"/>
      <c r="GW391" s="5"/>
      <c r="GX391" s="5"/>
      <c r="GY391" s="5"/>
      <c r="GZ391" s="5"/>
      <c r="HA391" s="5"/>
      <c r="HB391" s="5"/>
      <c r="HC391" s="5"/>
      <c r="HD391" s="5"/>
      <c r="HE391" s="5"/>
      <c r="HF391" s="5"/>
      <c r="HG391" s="5"/>
      <c r="HH391" s="5"/>
      <c r="HI391" s="5"/>
      <c r="HJ391" s="5"/>
      <c r="HK391" s="5"/>
      <c r="HL391" s="5"/>
      <c r="HM391" s="5"/>
      <c r="HN391" s="5"/>
      <c r="HO391" s="5"/>
      <c r="HP391" s="5"/>
    </row>
    <row r="392" spans="1:224" ht="12" customHeight="1" x14ac:dyDescent="0.25">
      <c r="A392" s="20">
        <v>338</v>
      </c>
      <c r="B392" s="21" t="s">
        <v>24</v>
      </c>
      <c r="C392" s="22" t="s">
        <v>25</v>
      </c>
      <c r="D392" s="23">
        <v>0.4</v>
      </c>
      <c r="E392" s="14">
        <v>0.4</v>
      </c>
      <c r="F392" s="14">
        <v>10.8</v>
      </c>
      <c r="G392" s="15">
        <v>49</v>
      </c>
      <c r="H392" s="15">
        <v>18</v>
      </c>
      <c r="I392" s="15">
        <v>10</v>
      </c>
      <c r="J392" s="15">
        <v>12</v>
      </c>
      <c r="K392" s="14">
        <v>2.4</v>
      </c>
      <c r="L392" s="14">
        <v>0</v>
      </c>
      <c r="M392" s="14">
        <v>11</v>
      </c>
      <c r="N392" s="14">
        <v>0</v>
      </c>
    </row>
    <row r="393" spans="1:224" ht="12" customHeight="1" x14ac:dyDescent="0.25">
      <c r="A393" s="20" t="s">
        <v>76</v>
      </c>
      <c r="B393" s="21" t="s">
        <v>77</v>
      </c>
      <c r="C393" s="22" t="s">
        <v>23</v>
      </c>
      <c r="D393" s="23">
        <v>0.2</v>
      </c>
      <c r="E393" s="23">
        <v>0.1</v>
      </c>
      <c r="F393" s="23">
        <v>17</v>
      </c>
      <c r="G393" s="24">
        <v>69</v>
      </c>
      <c r="H393" s="24">
        <v>9</v>
      </c>
      <c r="I393" s="24">
        <v>3</v>
      </c>
      <c r="J393" s="24">
        <v>6</v>
      </c>
      <c r="K393" s="23">
        <v>0.1</v>
      </c>
      <c r="L393" s="23">
        <v>0.01</v>
      </c>
      <c r="M393" s="23">
        <v>15</v>
      </c>
      <c r="N393" s="23">
        <v>0</v>
      </c>
    </row>
    <row r="394" spans="1:224" ht="12" customHeight="1" x14ac:dyDescent="0.25">
      <c r="A394" s="6"/>
      <c r="B394" s="35" t="s">
        <v>29</v>
      </c>
      <c r="C394" s="27"/>
      <c r="D394" s="28">
        <f>SUM(D391:D393)</f>
        <v>5.4</v>
      </c>
      <c r="E394" s="28">
        <f t="shared" ref="E394:N394" si="70">SUM(E391:E393)</f>
        <v>5.7</v>
      </c>
      <c r="F394" s="28">
        <f t="shared" si="70"/>
        <v>79.099999999999994</v>
      </c>
      <c r="G394" s="29">
        <f t="shared" si="70"/>
        <v>390</v>
      </c>
      <c r="H394" s="29">
        <f t="shared" si="70"/>
        <v>58</v>
      </c>
      <c r="I394" s="29">
        <f t="shared" si="70"/>
        <v>25</v>
      </c>
      <c r="J394" s="29">
        <f t="shared" si="70"/>
        <v>70</v>
      </c>
      <c r="K394" s="28">
        <f t="shared" si="70"/>
        <v>3.14</v>
      </c>
      <c r="L394" s="28">
        <f t="shared" si="70"/>
        <v>6.0000000000000005E-2</v>
      </c>
      <c r="M394" s="28">
        <f t="shared" si="70"/>
        <v>26.29</v>
      </c>
      <c r="N394" s="28">
        <f t="shared" si="70"/>
        <v>0.01</v>
      </c>
    </row>
    <row r="395" spans="1:224" ht="12" customHeight="1" x14ac:dyDescent="0.25">
      <c r="A395" s="6"/>
      <c r="B395" s="37" t="s">
        <v>43</v>
      </c>
      <c r="C395" s="38"/>
      <c r="D395" s="38">
        <f t="shared" ref="D395:N395" si="71">D382+D389+D394</f>
        <v>49.687999999999995</v>
      </c>
      <c r="E395" s="38">
        <f t="shared" si="71"/>
        <v>46.708000000000013</v>
      </c>
      <c r="F395" s="38">
        <f t="shared" si="71"/>
        <v>210.11600000000001</v>
      </c>
      <c r="G395" s="39">
        <f t="shared" si="71"/>
        <v>1459.48</v>
      </c>
      <c r="H395" s="39">
        <f t="shared" si="71"/>
        <v>428.98</v>
      </c>
      <c r="I395" s="39">
        <f t="shared" si="71"/>
        <v>218.9</v>
      </c>
      <c r="J395" s="39">
        <f t="shared" si="71"/>
        <v>528</v>
      </c>
      <c r="K395" s="38">
        <f t="shared" si="71"/>
        <v>13.564800000000002</v>
      </c>
      <c r="L395" s="38">
        <f t="shared" si="71"/>
        <v>0.83820000000000017</v>
      </c>
      <c r="M395" s="38">
        <f t="shared" si="71"/>
        <v>36.39</v>
      </c>
      <c r="N395" s="38">
        <f t="shared" si="71"/>
        <v>0.04</v>
      </c>
    </row>
    <row r="396" spans="1:224" ht="12" customHeight="1" x14ac:dyDescent="0.25">
      <c r="A396" s="6"/>
      <c r="B396" s="17" t="s">
        <v>44</v>
      </c>
      <c r="C396" s="19"/>
      <c r="D396" s="14"/>
      <c r="E396" s="14"/>
      <c r="F396" s="14"/>
      <c r="G396" s="15"/>
      <c r="H396" s="15"/>
      <c r="I396" s="15"/>
      <c r="J396" s="15"/>
      <c r="K396" s="14"/>
      <c r="L396" s="14"/>
      <c r="M396" s="14"/>
      <c r="N396" s="14"/>
    </row>
    <row r="397" spans="1:224" ht="12" customHeight="1" x14ac:dyDescent="0.25">
      <c r="A397" s="6"/>
      <c r="B397" s="18" t="s">
        <v>19</v>
      </c>
      <c r="C397" s="19"/>
      <c r="D397" s="14"/>
      <c r="E397" s="14"/>
      <c r="F397" s="14"/>
      <c r="G397" s="15"/>
      <c r="H397" s="15"/>
      <c r="I397" s="15"/>
      <c r="J397" s="15"/>
      <c r="K397" s="14"/>
      <c r="L397" s="14"/>
      <c r="M397" s="14"/>
      <c r="N397" s="14"/>
    </row>
    <row r="398" spans="1:224" ht="12" customHeight="1" x14ac:dyDescent="0.25">
      <c r="A398" s="20">
        <v>14</v>
      </c>
      <c r="B398" s="21" t="s">
        <v>45</v>
      </c>
      <c r="C398" s="22" t="s">
        <v>21</v>
      </c>
      <c r="D398" s="23">
        <v>0.1</v>
      </c>
      <c r="E398" s="23">
        <v>7.3</v>
      </c>
      <c r="F398" s="23">
        <v>0.1</v>
      </c>
      <c r="G398" s="24">
        <v>66</v>
      </c>
      <c r="H398" s="24">
        <v>2</v>
      </c>
      <c r="I398" s="24">
        <v>0</v>
      </c>
      <c r="J398" s="24">
        <v>3</v>
      </c>
      <c r="K398" s="23">
        <v>0</v>
      </c>
      <c r="L398" s="23">
        <v>0</v>
      </c>
      <c r="M398" s="23">
        <v>0</v>
      </c>
      <c r="N398" s="23">
        <v>0</v>
      </c>
    </row>
    <row r="399" spans="1:224" ht="12" customHeight="1" x14ac:dyDescent="0.25">
      <c r="A399" s="20">
        <v>15</v>
      </c>
      <c r="B399" s="21" t="s">
        <v>158</v>
      </c>
      <c r="C399" s="22" t="s">
        <v>46</v>
      </c>
      <c r="D399" s="23">
        <v>3.5</v>
      </c>
      <c r="E399" s="23">
        <v>4.4000000000000004</v>
      </c>
      <c r="F399" s="23">
        <v>0</v>
      </c>
      <c r="G399" s="24">
        <v>53</v>
      </c>
      <c r="H399" s="24">
        <v>150</v>
      </c>
      <c r="I399" s="24">
        <v>8</v>
      </c>
      <c r="J399" s="24">
        <v>90</v>
      </c>
      <c r="K399" s="23">
        <v>0.15</v>
      </c>
      <c r="L399" s="23">
        <v>0.01</v>
      </c>
      <c r="M399" s="23">
        <v>0.12</v>
      </c>
      <c r="N399" s="23">
        <v>0.05</v>
      </c>
    </row>
    <row r="400" spans="1:224" ht="12" customHeight="1" x14ac:dyDescent="0.25">
      <c r="A400" s="6" t="s">
        <v>192</v>
      </c>
      <c r="B400" s="21" t="s">
        <v>193</v>
      </c>
      <c r="C400" s="19" t="s">
        <v>23</v>
      </c>
      <c r="D400" s="14">
        <v>9.5</v>
      </c>
      <c r="E400" s="14">
        <v>16.2</v>
      </c>
      <c r="F400" s="14">
        <v>18.2</v>
      </c>
      <c r="G400" s="15">
        <v>256</v>
      </c>
      <c r="H400" s="15">
        <v>87</v>
      </c>
      <c r="I400" s="15">
        <v>34</v>
      </c>
      <c r="J400" s="15">
        <v>129</v>
      </c>
      <c r="K400" s="14">
        <v>2</v>
      </c>
      <c r="L400" s="14">
        <v>0.03</v>
      </c>
      <c r="M400" s="14">
        <v>7.7</v>
      </c>
      <c r="N400" s="14">
        <v>0</v>
      </c>
    </row>
    <row r="401" spans="1:225" ht="12" customHeight="1" x14ac:dyDescent="0.25">
      <c r="A401" s="20">
        <v>377</v>
      </c>
      <c r="B401" s="21" t="s">
        <v>41</v>
      </c>
      <c r="C401" s="22" t="s">
        <v>42</v>
      </c>
      <c r="D401" s="14">
        <v>0.3</v>
      </c>
      <c r="E401" s="14">
        <v>0.1</v>
      </c>
      <c r="F401" s="14">
        <v>10.3</v>
      </c>
      <c r="G401" s="15">
        <v>43</v>
      </c>
      <c r="H401" s="15">
        <v>8</v>
      </c>
      <c r="I401" s="15">
        <v>5</v>
      </c>
      <c r="J401" s="15">
        <v>10</v>
      </c>
      <c r="K401" s="14">
        <v>0.9</v>
      </c>
      <c r="L401" s="14">
        <v>0</v>
      </c>
      <c r="M401" s="14">
        <v>2.9</v>
      </c>
      <c r="N401" s="14">
        <v>0</v>
      </c>
    </row>
    <row r="402" spans="1:225" ht="12" customHeight="1" x14ac:dyDescent="0.25">
      <c r="A402" s="6"/>
      <c r="B402" s="25" t="s">
        <v>27</v>
      </c>
      <c r="C402" s="19" t="s">
        <v>48</v>
      </c>
      <c r="D402" s="14">
        <v>7.56</v>
      </c>
      <c r="E402" s="14">
        <v>1.6800000000000004</v>
      </c>
      <c r="F402" s="14">
        <v>51.155999999999992</v>
      </c>
      <c r="G402" s="15">
        <v>250.6</v>
      </c>
      <c r="H402" s="15">
        <v>50.4</v>
      </c>
      <c r="I402" s="15">
        <v>0</v>
      </c>
      <c r="J402" s="15">
        <v>0</v>
      </c>
      <c r="K402" s="14">
        <v>2.6319999999999997</v>
      </c>
      <c r="L402" s="14">
        <v>0.32760000000000006</v>
      </c>
      <c r="M402" s="14">
        <v>0</v>
      </c>
      <c r="N402" s="14">
        <v>0</v>
      </c>
    </row>
    <row r="403" spans="1:225" ht="12" customHeight="1" x14ac:dyDescent="0.25">
      <c r="A403" s="6"/>
      <c r="B403" s="35" t="s">
        <v>29</v>
      </c>
      <c r="C403" s="27"/>
      <c r="D403" s="28">
        <f t="shared" ref="D403:N403" si="72">SUM(D398:D402)</f>
        <v>20.96</v>
      </c>
      <c r="E403" s="28">
        <f t="shared" si="72"/>
        <v>29.68</v>
      </c>
      <c r="F403" s="28">
        <f t="shared" si="72"/>
        <v>79.756</v>
      </c>
      <c r="G403" s="29">
        <f t="shared" si="72"/>
        <v>668.6</v>
      </c>
      <c r="H403" s="29">
        <f t="shared" si="72"/>
        <v>297.39999999999998</v>
      </c>
      <c r="I403" s="29">
        <f t="shared" si="72"/>
        <v>47</v>
      </c>
      <c r="J403" s="29">
        <f t="shared" si="72"/>
        <v>232</v>
      </c>
      <c r="K403" s="28">
        <f t="shared" si="72"/>
        <v>5.6819999999999995</v>
      </c>
      <c r="L403" s="28">
        <f t="shared" si="72"/>
        <v>0.36760000000000004</v>
      </c>
      <c r="M403" s="28">
        <f t="shared" si="72"/>
        <v>10.72</v>
      </c>
      <c r="N403" s="28">
        <f t="shared" si="72"/>
        <v>0.05</v>
      </c>
    </row>
    <row r="404" spans="1:225" ht="12" customHeight="1" x14ac:dyDescent="0.25">
      <c r="A404" s="6"/>
      <c r="B404" s="18" t="s">
        <v>30</v>
      </c>
      <c r="C404" s="19"/>
      <c r="D404" s="14"/>
      <c r="E404" s="14"/>
      <c r="F404" s="14"/>
      <c r="G404" s="15"/>
      <c r="H404" s="15"/>
      <c r="I404" s="15"/>
      <c r="J404" s="15"/>
      <c r="K404" s="14"/>
      <c r="L404" s="14"/>
      <c r="M404" s="14"/>
      <c r="N404" s="14"/>
    </row>
    <row r="405" spans="1:225" ht="12" customHeight="1" x14ac:dyDescent="0.25">
      <c r="A405" s="6" t="s">
        <v>194</v>
      </c>
      <c r="B405" s="40" t="s">
        <v>195</v>
      </c>
      <c r="C405" s="19" t="s">
        <v>51</v>
      </c>
      <c r="D405" s="14">
        <v>1.8</v>
      </c>
      <c r="E405" s="14">
        <v>6.5</v>
      </c>
      <c r="F405" s="14">
        <v>9.6</v>
      </c>
      <c r="G405" s="15">
        <v>105</v>
      </c>
      <c r="H405" s="15">
        <v>36</v>
      </c>
      <c r="I405" s="15">
        <v>20</v>
      </c>
      <c r="J405" s="15">
        <v>47</v>
      </c>
      <c r="K405" s="14">
        <v>1</v>
      </c>
      <c r="L405" s="14">
        <v>0.2</v>
      </c>
      <c r="M405" s="14">
        <v>18</v>
      </c>
      <c r="N405" s="14">
        <v>0.04</v>
      </c>
    </row>
    <row r="406" spans="1:225" ht="12" customHeight="1" x14ac:dyDescent="0.25">
      <c r="A406" s="20">
        <v>271</v>
      </c>
      <c r="B406" s="21" t="s">
        <v>80</v>
      </c>
      <c r="C406" s="22" t="s">
        <v>40</v>
      </c>
      <c r="D406" s="23">
        <v>13.8</v>
      </c>
      <c r="E406" s="23">
        <v>11.3</v>
      </c>
      <c r="F406" s="23">
        <v>10.1</v>
      </c>
      <c r="G406" s="24">
        <v>198</v>
      </c>
      <c r="H406" s="24">
        <v>10</v>
      </c>
      <c r="I406" s="24">
        <v>10</v>
      </c>
      <c r="J406" s="24">
        <v>53</v>
      </c>
      <c r="K406" s="45">
        <v>1</v>
      </c>
      <c r="L406" s="45">
        <v>0.30000000000000004</v>
      </c>
      <c r="M406" s="45">
        <v>0</v>
      </c>
      <c r="N406" s="45">
        <v>0</v>
      </c>
      <c r="HQ406" s="1"/>
    </row>
    <row r="407" spans="1:225" ht="12" customHeight="1" x14ac:dyDescent="0.25">
      <c r="A407" s="20">
        <v>309</v>
      </c>
      <c r="B407" s="21" t="s">
        <v>90</v>
      </c>
      <c r="C407" s="22" t="s">
        <v>137</v>
      </c>
      <c r="D407" s="23">
        <v>6.5</v>
      </c>
      <c r="E407" s="23">
        <v>5.7</v>
      </c>
      <c r="F407" s="23">
        <v>33.5</v>
      </c>
      <c r="G407" s="24">
        <v>212</v>
      </c>
      <c r="H407" s="24">
        <v>8</v>
      </c>
      <c r="I407" s="24">
        <v>9</v>
      </c>
      <c r="J407" s="24">
        <v>42</v>
      </c>
      <c r="K407" s="45">
        <v>0.91</v>
      </c>
      <c r="L407" s="45">
        <v>7.0000000000000007E-2</v>
      </c>
      <c r="M407" s="45">
        <v>0</v>
      </c>
      <c r="N407" s="45">
        <v>0.03</v>
      </c>
      <c r="HQ407" s="1"/>
    </row>
    <row r="408" spans="1:225" ht="12" customHeight="1" x14ac:dyDescent="0.25">
      <c r="A408" s="20">
        <v>71</v>
      </c>
      <c r="B408" s="31" t="s">
        <v>82</v>
      </c>
      <c r="C408" s="22" t="s">
        <v>83</v>
      </c>
      <c r="D408" s="14">
        <v>0.3</v>
      </c>
      <c r="E408" s="14">
        <v>0.05</v>
      </c>
      <c r="F408" s="14">
        <v>1</v>
      </c>
      <c r="G408" s="15">
        <v>5</v>
      </c>
      <c r="H408" s="15">
        <v>4</v>
      </c>
      <c r="I408" s="15">
        <v>5</v>
      </c>
      <c r="J408" s="15">
        <v>6</v>
      </c>
      <c r="K408" s="14">
        <v>0.23</v>
      </c>
      <c r="L408" s="14">
        <v>0.02</v>
      </c>
      <c r="M408" s="14">
        <v>6</v>
      </c>
      <c r="N408" s="14">
        <v>0</v>
      </c>
    </row>
    <row r="409" spans="1:225" ht="12" customHeight="1" x14ac:dyDescent="0.25">
      <c r="A409" s="20">
        <v>389</v>
      </c>
      <c r="B409" s="21" t="s">
        <v>196</v>
      </c>
      <c r="C409" s="22" t="s">
        <v>23</v>
      </c>
      <c r="D409" s="14">
        <v>0.2</v>
      </c>
      <c r="E409" s="14">
        <v>0.1</v>
      </c>
      <c r="F409" s="14">
        <v>10.1</v>
      </c>
      <c r="G409" s="15">
        <v>41</v>
      </c>
      <c r="H409" s="15">
        <v>5</v>
      </c>
      <c r="I409" s="15">
        <v>4</v>
      </c>
      <c r="J409" s="15">
        <v>8</v>
      </c>
      <c r="K409" s="14">
        <v>0.9</v>
      </c>
      <c r="L409" s="14">
        <v>0</v>
      </c>
      <c r="M409" s="14">
        <v>0.1</v>
      </c>
      <c r="N409" s="14">
        <v>0</v>
      </c>
    </row>
    <row r="410" spans="1:225" ht="12" customHeight="1" x14ac:dyDescent="0.25">
      <c r="A410" s="6"/>
      <c r="B410" s="25" t="s">
        <v>35</v>
      </c>
      <c r="C410" s="19" t="s">
        <v>93</v>
      </c>
      <c r="D410" s="14">
        <v>3.8</v>
      </c>
      <c r="E410" s="14">
        <v>0.8</v>
      </c>
      <c r="F410" s="14">
        <v>25.1</v>
      </c>
      <c r="G410" s="15">
        <v>123</v>
      </c>
      <c r="H410" s="15">
        <v>28</v>
      </c>
      <c r="I410" s="15">
        <v>0</v>
      </c>
      <c r="J410" s="15">
        <v>0</v>
      </c>
      <c r="K410" s="14">
        <v>1.5</v>
      </c>
      <c r="L410" s="14">
        <v>0.2</v>
      </c>
      <c r="M410" s="14">
        <v>0</v>
      </c>
      <c r="N410" s="14">
        <v>0</v>
      </c>
    </row>
    <row r="411" spans="1:225" ht="12" customHeight="1" x14ac:dyDescent="0.25">
      <c r="A411" s="6"/>
      <c r="B411" s="35" t="s">
        <v>29</v>
      </c>
      <c r="C411" s="27"/>
      <c r="D411" s="28">
        <f t="shared" ref="D411:N411" si="73">SUM(D405:D410)</f>
        <v>26.400000000000002</v>
      </c>
      <c r="E411" s="28">
        <f t="shared" si="73"/>
        <v>24.450000000000003</v>
      </c>
      <c r="F411" s="28">
        <f t="shared" si="73"/>
        <v>89.4</v>
      </c>
      <c r="G411" s="29">
        <f t="shared" si="73"/>
        <v>684</v>
      </c>
      <c r="H411" s="29">
        <f t="shared" si="73"/>
        <v>91</v>
      </c>
      <c r="I411" s="29">
        <f t="shared" si="73"/>
        <v>48</v>
      </c>
      <c r="J411" s="29">
        <f t="shared" si="73"/>
        <v>156</v>
      </c>
      <c r="K411" s="28">
        <f t="shared" si="73"/>
        <v>5.54</v>
      </c>
      <c r="L411" s="28">
        <f t="shared" si="73"/>
        <v>0.79</v>
      </c>
      <c r="M411" s="28">
        <f t="shared" si="73"/>
        <v>24.1</v>
      </c>
      <c r="N411" s="28">
        <f t="shared" si="73"/>
        <v>7.0000000000000007E-2</v>
      </c>
    </row>
    <row r="412" spans="1:225" ht="12" customHeight="1" x14ac:dyDescent="0.25">
      <c r="A412" s="6"/>
      <c r="B412" s="18" t="s">
        <v>37</v>
      </c>
      <c r="C412" s="19"/>
      <c r="D412" s="14"/>
      <c r="E412" s="14"/>
      <c r="F412" s="14"/>
      <c r="G412" s="15"/>
      <c r="H412" s="15"/>
      <c r="I412" s="15"/>
      <c r="J412" s="15"/>
      <c r="K412" s="14"/>
      <c r="L412" s="14"/>
      <c r="M412" s="14"/>
      <c r="N412" s="14"/>
    </row>
    <row r="413" spans="1:225" ht="12" customHeight="1" x14ac:dyDescent="0.25">
      <c r="A413" s="20" t="s">
        <v>115</v>
      </c>
      <c r="B413" s="40" t="s">
        <v>197</v>
      </c>
      <c r="C413" s="22" t="s">
        <v>40</v>
      </c>
      <c r="D413" s="23">
        <v>12.8</v>
      </c>
      <c r="E413" s="23">
        <v>15</v>
      </c>
      <c r="F413" s="23">
        <v>27.8</v>
      </c>
      <c r="G413" s="24">
        <v>298</v>
      </c>
      <c r="H413" s="24">
        <v>289</v>
      </c>
      <c r="I413" s="24">
        <v>25</v>
      </c>
      <c r="J413" s="24">
        <v>204</v>
      </c>
      <c r="K413" s="23">
        <v>0.7</v>
      </c>
      <c r="L413" s="23">
        <v>7.0000000000000007E-2</v>
      </c>
      <c r="M413" s="23">
        <v>0.06</v>
      </c>
      <c r="N413" s="23">
        <v>0.03</v>
      </c>
    </row>
    <row r="414" spans="1:225" ht="12" customHeight="1" x14ac:dyDescent="0.25">
      <c r="A414" s="20">
        <v>388</v>
      </c>
      <c r="B414" s="21" t="s">
        <v>34</v>
      </c>
      <c r="C414" s="22" t="s">
        <v>23</v>
      </c>
      <c r="D414" s="14">
        <v>0.7</v>
      </c>
      <c r="E414" s="14">
        <v>0.3</v>
      </c>
      <c r="F414" s="14">
        <v>24.6</v>
      </c>
      <c r="G414" s="15">
        <v>104</v>
      </c>
      <c r="H414" s="15">
        <v>10</v>
      </c>
      <c r="I414" s="15">
        <v>3</v>
      </c>
      <c r="J414" s="15">
        <v>3</v>
      </c>
      <c r="K414" s="14">
        <v>0.7</v>
      </c>
      <c r="L414" s="14">
        <v>0.1</v>
      </c>
      <c r="M414" s="14">
        <v>0.1</v>
      </c>
      <c r="N414" s="14">
        <v>0</v>
      </c>
    </row>
    <row r="415" spans="1:225" ht="12" customHeight="1" x14ac:dyDescent="0.25">
      <c r="A415" s="6"/>
      <c r="B415" s="35" t="s">
        <v>29</v>
      </c>
      <c r="C415" s="27"/>
      <c r="D415" s="28">
        <f t="shared" ref="D415:N415" si="74">SUM(D413:D414)</f>
        <v>13.5</v>
      </c>
      <c r="E415" s="28">
        <f t="shared" si="74"/>
        <v>15.3</v>
      </c>
      <c r="F415" s="28">
        <f t="shared" si="74"/>
        <v>52.400000000000006</v>
      </c>
      <c r="G415" s="29">
        <f t="shared" si="74"/>
        <v>402</v>
      </c>
      <c r="H415" s="29">
        <f t="shared" si="74"/>
        <v>299</v>
      </c>
      <c r="I415" s="29">
        <f t="shared" si="74"/>
        <v>28</v>
      </c>
      <c r="J415" s="29">
        <f t="shared" si="74"/>
        <v>207</v>
      </c>
      <c r="K415" s="28">
        <f t="shared" si="74"/>
        <v>1.4</v>
      </c>
      <c r="L415" s="28">
        <f t="shared" si="74"/>
        <v>0.17</v>
      </c>
      <c r="M415" s="28">
        <f t="shared" si="74"/>
        <v>0.16</v>
      </c>
      <c r="N415" s="28">
        <f t="shared" si="74"/>
        <v>0.03</v>
      </c>
    </row>
    <row r="416" spans="1:225" ht="12" customHeight="1" x14ac:dyDescent="0.25">
      <c r="A416" s="6"/>
      <c r="B416" s="37" t="s">
        <v>43</v>
      </c>
      <c r="C416" s="38"/>
      <c r="D416" s="38">
        <f t="shared" ref="D416:N416" si="75">D403+D411+D415</f>
        <v>60.86</v>
      </c>
      <c r="E416" s="38">
        <f t="shared" si="75"/>
        <v>69.430000000000007</v>
      </c>
      <c r="F416" s="38">
        <f t="shared" si="75"/>
        <v>221.55600000000001</v>
      </c>
      <c r="G416" s="39">
        <f t="shared" si="75"/>
        <v>1754.6</v>
      </c>
      <c r="H416" s="39">
        <f t="shared" si="75"/>
        <v>687.4</v>
      </c>
      <c r="I416" s="39">
        <f t="shared" si="75"/>
        <v>123</v>
      </c>
      <c r="J416" s="39">
        <f t="shared" si="75"/>
        <v>595</v>
      </c>
      <c r="K416" s="38">
        <f t="shared" si="75"/>
        <v>12.622</v>
      </c>
      <c r="L416" s="38">
        <f t="shared" si="75"/>
        <v>1.3275999999999999</v>
      </c>
      <c r="M416" s="38">
        <f t="shared" si="75"/>
        <v>34.979999999999997</v>
      </c>
      <c r="N416" s="38">
        <f t="shared" si="75"/>
        <v>0.15000000000000002</v>
      </c>
    </row>
    <row r="417" spans="1:225" ht="12" customHeight="1" x14ac:dyDescent="0.25">
      <c r="A417" s="6"/>
      <c r="B417" s="17" t="s">
        <v>59</v>
      </c>
      <c r="C417" s="19"/>
      <c r="D417" s="14"/>
      <c r="E417" s="14"/>
      <c r="F417" s="14"/>
      <c r="G417" s="15"/>
      <c r="H417" s="15"/>
      <c r="I417" s="15"/>
      <c r="J417" s="15"/>
      <c r="K417" s="14"/>
      <c r="L417" s="14"/>
      <c r="M417" s="14"/>
      <c r="N417" s="14"/>
    </row>
    <row r="418" spans="1:225" ht="12" customHeight="1" x14ac:dyDescent="0.25">
      <c r="A418" s="6"/>
      <c r="B418" s="18" t="s">
        <v>19</v>
      </c>
      <c r="C418" s="19"/>
      <c r="D418" s="14"/>
      <c r="E418" s="14"/>
      <c r="F418" s="14"/>
      <c r="G418" s="15"/>
      <c r="H418" s="15"/>
      <c r="I418" s="15"/>
      <c r="J418" s="15"/>
      <c r="K418" s="14"/>
      <c r="L418" s="14"/>
      <c r="M418" s="14"/>
      <c r="N418" s="14"/>
    </row>
    <row r="419" spans="1:225" ht="12" customHeight="1" x14ac:dyDescent="0.25">
      <c r="A419" s="20">
        <v>14</v>
      </c>
      <c r="B419" s="21" t="s">
        <v>45</v>
      </c>
      <c r="C419" s="22" t="s">
        <v>21</v>
      </c>
      <c r="D419" s="23">
        <v>0.1</v>
      </c>
      <c r="E419" s="23">
        <v>7.3</v>
      </c>
      <c r="F419" s="23">
        <v>0.1</v>
      </c>
      <c r="G419" s="24">
        <v>66</v>
      </c>
      <c r="H419" s="24">
        <v>2</v>
      </c>
      <c r="I419" s="24">
        <v>0</v>
      </c>
      <c r="J419" s="24">
        <v>3</v>
      </c>
      <c r="K419" s="23">
        <v>0</v>
      </c>
      <c r="L419" s="23">
        <v>0</v>
      </c>
      <c r="M419" s="23">
        <v>0</v>
      </c>
      <c r="N419" s="23">
        <v>0</v>
      </c>
    </row>
    <row r="420" spans="1:225" ht="12" customHeight="1" x14ac:dyDescent="0.25">
      <c r="A420" s="20" t="s">
        <v>106</v>
      </c>
      <c r="B420" s="36" t="s">
        <v>177</v>
      </c>
      <c r="C420" s="22" t="s">
        <v>40</v>
      </c>
      <c r="D420" s="23">
        <v>13.6</v>
      </c>
      <c r="E420" s="23">
        <v>8</v>
      </c>
      <c r="F420" s="23">
        <v>3.3</v>
      </c>
      <c r="G420" s="24">
        <v>140</v>
      </c>
      <c r="H420" s="24">
        <v>152</v>
      </c>
      <c r="I420" s="24">
        <v>49</v>
      </c>
      <c r="J420" s="24">
        <v>170</v>
      </c>
      <c r="K420" s="23">
        <v>0.9</v>
      </c>
      <c r="L420" s="23">
        <v>0.01</v>
      </c>
      <c r="M420" s="23">
        <v>0.2</v>
      </c>
      <c r="N420" s="23">
        <v>3.6</v>
      </c>
    </row>
    <row r="421" spans="1:225" ht="12" customHeight="1" x14ac:dyDescent="0.25">
      <c r="A421" s="20">
        <v>304</v>
      </c>
      <c r="B421" s="31" t="s">
        <v>61</v>
      </c>
      <c r="C421" s="44">
        <v>180</v>
      </c>
      <c r="D421" s="23">
        <v>4.4000000000000004</v>
      </c>
      <c r="E421" s="23">
        <v>7.5</v>
      </c>
      <c r="F421" s="23">
        <v>33.700000000000003</v>
      </c>
      <c r="G421" s="24">
        <v>220</v>
      </c>
      <c r="H421" s="24">
        <v>2</v>
      </c>
      <c r="I421" s="24">
        <v>23</v>
      </c>
      <c r="J421" s="24">
        <v>73</v>
      </c>
      <c r="K421" s="45">
        <v>0.62</v>
      </c>
      <c r="L421" s="45">
        <v>0.03</v>
      </c>
      <c r="M421" s="45">
        <v>0</v>
      </c>
      <c r="N421" s="45">
        <v>0.04</v>
      </c>
    </row>
    <row r="422" spans="1:225" ht="12" customHeight="1" x14ac:dyDescent="0.25">
      <c r="A422" s="20">
        <v>306</v>
      </c>
      <c r="B422" s="31" t="s">
        <v>198</v>
      </c>
      <c r="C422" s="44">
        <v>30</v>
      </c>
      <c r="D422" s="23">
        <v>3.1</v>
      </c>
      <c r="E422" s="23">
        <v>1.5</v>
      </c>
      <c r="F422" s="23">
        <v>18</v>
      </c>
      <c r="G422" s="24">
        <v>98</v>
      </c>
      <c r="H422" s="24">
        <v>10.199999999999999</v>
      </c>
      <c r="I422" s="24">
        <v>31.2</v>
      </c>
      <c r="J422" s="24">
        <v>90.3</v>
      </c>
      <c r="K422" s="45">
        <v>1.1000000000000001</v>
      </c>
      <c r="L422" s="45">
        <v>0.11</v>
      </c>
      <c r="M422" s="45">
        <v>0</v>
      </c>
      <c r="N422" s="45">
        <v>0</v>
      </c>
    </row>
    <row r="423" spans="1:225" ht="12" customHeight="1" x14ac:dyDescent="0.25">
      <c r="A423" s="20">
        <v>376</v>
      </c>
      <c r="B423" s="21" t="s">
        <v>26</v>
      </c>
      <c r="C423" s="22" t="s">
        <v>23</v>
      </c>
      <c r="D423" s="14">
        <v>0.2</v>
      </c>
      <c r="E423" s="14">
        <v>0.1</v>
      </c>
      <c r="F423" s="14">
        <v>5</v>
      </c>
      <c r="G423" s="15">
        <v>21</v>
      </c>
      <c r="H423" s="15">
        <v>5</v>
      </c>
      <c r="I423" s="15">
        <v>4</v>
      </c>
      <c r="J423" s="15">
        <v>8</v>
      </c>
      <c r="K423" s="14">
        <v>0.9</v>
      </c>
      <c r="L423" s="14">
        <v>0</v>
      </c>
      <c r="M423" s="14">
        <v>0.1</v>
      </c>
      <c r="N423" s="14">
        <v>0</v>
      </c>
    </row>
    <row r="424" spans="1:225" ht="12" customHeight="1" x14ac:dyDescent="0.25">
      <c r="A424" s="6"/>
      <c r="B424" s="25" t="s">
        <v>27</v>
      </c>
      <c r="C424" s="19" t="s">
        <v>139</v>
      </c>
      <c r="D424" s="14">
        <v>2.4</v>
      </c>
      <c r="E424" s="14">
        <v>0.6</v>
      </c>
      <c r="F424" s="14">
        <v>17.2</v>
      </c>
      <c r="G424" s="15">
        <v>85</v>
      </c>
      <c r="H424" s="15">
        <v>12</v>
      </c>
      <c r="I424" s="15">
        <v>0</v>
      </c>
      <c r="J424" s="15">
        <v>0</v>
      </c>
      <c r="K424" s="14">
        <v>0.6</v>
      </c>
      <c r="L424" s="14">
        <v>0.1</v>
      </c>
      <c r="M424" s="14">
        <v>0</v>
      </c>
      <c r="N424" s="14">
        <v>0</v>
      </c>
    </row>
    <row r="425" spans="1:225" ht="12" customHeight="1" x14ac:dyDescent="0.25">
      <c r="A425" s="6"/>
      <c r="B425" s="35" t="s">
        <v>29</v>
      </c>
      <c r="C425" s="27"/>
      <c r="D425" s="28">
        <f t="shared" ref="D425:N425" si="76">SUM(D419:D424)</f>
        <v>23.8</v>
      </c>
      <c r="E425" s="28">
        <f t="shared" si="76"/>
        <v>25.000000000000004</v>
      </c>
      <c r="F425" s="28">
        <f t="shared" si="76"/>
        <v>77.3</v>
      </c>
      <c r="G425" s="29">
        <f t="shared" si="76"/>
        <v>630</v>
      </c>
      <c r="H425" s="29">
        <f t="shared" si="76"/>
        <v>183.2</v>
      </c>
      <c r="I425" s="29">
        <f t="shared" si="76"/>
        <v>107.2</v>
      </c>
      <c r="J425" s="29">
        <f t="shared" si="76"/>
        <v>344.3</v>
      </c>
      <c r="K425" s="28">
        <f t="shared" si="76"/>
        <v>4.12</v>
      </c>
      <c r="L425" s="28">
        <f t="shared" si="76"/>
        <v>0.25</v>
      </c>
      <c r="M425" s="28">
        <f t="shared" si="76"/>
        <v>0.30000000000000004</v>
      </c>
      <c r="N425" s="28">
        <f t="shared" si="76"/>
        <v>3.64</v>
      </c>
    </row>
    <row r="426" spans="1:225" ht="12" customHeight="1" x14ac:dyDescent="0.25">
      <c r="A426" s="6"/>
      <c r="B426" s="18" t="s">
        <v>30</v>
      </c>
      <c r="C426" s="19"/>
      <c r="D426" s="14"/>
      <c r="E426" s="14"/>
      <c r="F426" s="14"/>
      <c r="G426" s="15"/>
      <c r="H426" s="15"/>
      <c r="I426" s="15"/>
      <c r="J426" s="15"/>
      <c r="K426" s="14"/>
      <c r="L426" s="14"/>
      <c r="M426" s="14"/>
      <c r="N426" s="14"/>
    </row>
    <row r="427" spans="1:225" ht="12" customHeight="1" x14ac:dyDescent="0.25">
      <c r="A427" s="6" t="s">
        <v>98</v>
      </c>
      <c r="B427" s="40" t="s">
        <v>99</v>
      </c>
      <c r="C427" s="19" t="s">
        <v>32</v>
      </c>
      <c r="D427" s="23">
        <v>2.2999999999999998</v>
      </c>
      <c r="E427" s="23">
        <v>3</v>
      </c>
      <c r="F427" s="23">
        <v>11.7</v>
      </c>
      <c r="G427" s="15">
        <v>96</v>
      </c>
      <c r="H427" s="15">
        <v>16</v>
      </c>
      <c r="I427" s="15">
        <v>26</v>
      </c>
      <c r="J427" s="15">
        <v>70</v>
      </c>
      <c r="K427" s="14">
        <v>0.9</v>
      </c>
      <c r="L427" s="14">
        <v>0.4</v>
      </c>
      <c r="M427" s="14">
        <v>0.1</v>
      </c>
      <c r="N427" s="14">
        <v>0.01</v>
      </c>
    </row>
    <row r="428" spans="1:225" ht="12" customHeight="1" x14ac:dyDescent="0.25">
      <c r="A428" s="6">
        <v>234</v>
      </c>
      <c r="B428" s="21" t="s">
        <v>141</v>
      </c>
      <c r="C428" s="22" t="s">
        <v>40</v>
      </c>
      <c r="D428" s="14">
        <v>15.3</v>
      </c>
      <c r="E428" s="14">
        <v>12.5</v>
      </c>
      <c r="F428" s="14">
        <v>18.399999999999999</v>
      </c>
      <c r="G428" s="15">
        <v>246</v>
      </c>
      <c r="H428" s="15">
        <v>62</v>
      </c>
      <c r="I428" s="15">
        <v>43</v>
      </c>
      <c r="J428" s="15">
        <v>176</v>
      </c>
      <c r="K428" s="14">
        <v>1.3</v>
      </c>
      <c r="L428" s="14">
        <v>0.2</v>
      </c>
      <c r="M428" s="14">
        <v>0.4</v>
      </c>
      <c r="N428" s="14">
        <v>4.4000000000000004</v>
      </c>
      <c r="HQ428" s="1"/>
    </row>
    <row r="429" spans="1:225" ht="12" customHeight="1" x14ac:dyDescent="0.25">
      <c r="A429" s="6">
        <v>312</v>
      </c>
      <c r="B429" s="21" t="s">
        <v>70</v>
      </c>
      <c r="C429" s="41">
        <v>180</v>
      </c>
      <c r="D429" s="14">
        <v>3.8</v>
      </c>
      <c r="E429" s="14">
        <v>6.3</v>
      </c>
      <c r="F429" s="14">
        <v>14.5</v>
      </c>
      <c r="G429" s="15">
        <v>130</v>
      </c>
      <c r="H429" s="15">
        <v>46</v>
      </c>
      <c r="I429" s="15">
        <v>33</v>
      </c>
      <c r="J429" s="15">
        <v>99</v>
      </c>
      <c r="K429" s="14">
        <v>1.18</v>
      </c>
      <c r="L429" s="14">
        <v>0.01</v>
      </c>
      <c r="M429" s="14">
        <v>0.36</v>
      </c>
      <c r="N429" s="14">
        <v>0.06</v>
      </c>
    </row>
    <row r="430" spans="1:225" ht="12" customHeight="1" x14ac:dyDescent="0.25">
      <c r="A430" s="20" t="s">
        <v>76</v>
      </c>
      <c r="B430" s="21" t="s">
        <v>77</v>
      </c>
      <c r="C430" s="22" t="s">
        <v>23</v>
      </c>
      <c r="D430" s="23">
        <v>0.2</v>
      </c>
      <c r="E430" s="14">
        <v>0.1</v>
      </c>
      <c r="F430" s="14">
        <v>17</v>
      </c>
      <c r="G430" s="15">
        <v>69</v>
      </c>
      <c r="H430" s="15">
        <v>9</v>
      </c>
      <c r="I430" s="15">
        <v>3</v>
      </c>
      <c r="J430" s="15">
        <v>6</v>
      </c>
      <c r="K430" s="14">
        <v>0.1</v>
      </c>
      <c r="L430" s="14">
        <v>0.01</v>
      </c>
      <c r="M430" s="14">
        <v>15</v>
      </c>
      <c r="N430" s="14">
        <v>0</v>
      </c>
    </row>
    <row r="431" spans="1:225" ht="12" customHeight="1" x14ac:dyDescent="0.25">
      <c r="A431" s="6"/>
      <c r="B431" s="25" t="s">
        <v>35</v>
      </c>
      <c r="C431" s="19" t="s">
        <v>199</v>
      </c>
      <c r="D431" s="14">
        <v>4.92</v>
      </c>
      <c r="E431" s="14">
        <v>1.08</v>
      </c>
      <c r="F431" s="14">
        <v>33.108000000000004</v>
      </c>
      <c r="G431" s="15">
        <v>162.19999999999999</v>
      </c>
      <c r="H431" s="15">
        <v>33.6</v>
      </c>
      <c r="I431" s="15">
        <v>0</v>
      </c>
      <c r="J431" s="15">
        <v>0</v>
      </c>
      <c r="K431" s="14">
        <v>1.76</v>
      </c>
      <c r="L431" s="14">
        <v>0.21480000000000002</v>
      </c>
      <c r="M431" s="14">
        <v>0</v>
      </c>
      <c r="N431" s="14">
        <v>0</v>
      </c>
    </row>
    <row r="432" spans="1:225" ht="12" customHeight="1" x14ac:dyDescent="0.25">
      <c r="A432" s="6"/>
      <c r="B432" s="35" t="s">
        <v>29</v>
      </c>
      <c r="C432" s="27"/>
      <c r="D432" s="28">
        <f t="shared" ref="D432:N432" si="77">SUM(D427:D431)</f>
        <v>26.520000000000003</v>
      </c>
      <c r="E432" s="28">
        <f t="shared" si="77"/>
        <v>22.980000000000004</v>
      </c>
      <c r="F432" s="28">
        <f t="shared" si="77"/>
        <v>94.707999999999998</v>
      </c>
      <c r="G432" s="29">
        <f t="shared" si="77"/>
        <v>703.2</v>
      </c>
      <c r="H432" s="29">
        <f t="shared" si="77"/>
        <v>166.6</v>
      </c>
      <c r="I432" s="29">
        <f t="shared" si="77"/>
        <v>105</v>
      </c>
      <c r="J432" s="29">
        <f t="shared" si="77"/>
        <v>351</v>
      </c>
      <c r="K432" s="28">
        <f t="shared" si="77"/>
        <v>5.24</v>
      </c>
      <c r="L432" s="28">
        <f t="shared" si="77"/>
        <v>0.8348000000000001</v>
      </c>
      <c r="M432" s="28">
        <f t="shared" si="77"/>
        <v>15.86</v>
      </c>
      <c r="N432" s="28">
        <f t="shared" si="77"/>
        <v>4.47</v>
      </c>
    </row>
    <row r="433" spans="1:14" ht="12" customHeight="1" x14ac:dyDescent="0.25">
      <c r="A433" s="6"/>
      <c r="B433" s="18" t="s">
        <v>37</v>
      </c>
      <c r="C433" s="19"/>
      <c r="D433" s="14"/>
      <c r="E433" s="14"/>
      <c r="F433" s="14"/>
      <c r="G433" s="15"/>
      <c r="H433" s="15"/>
      <c r="I433" s="15"/>
      <c r="J433" s="15"/>
      <c r="K433" s="14"/>
      <c r="L433" s="14"/>
      <c r="M433" s="14"/>
      <c r="N433" s="14"/>
    </row>
    <row r="434" spans="1:14" ht="12" customHeight="1" x14ac:dyDescent="0.25">
      <c r="A434" s="20" t="s">
        <v>38</v>
      </c>
      <c r="B434" s="21" t="s">
        <v>58</v>
      </c>
      <c r="C434" s="22" t="s">
        <v>40</v>
      </c>
      <c r="D434" s="23">
        <v>11.7</v>
      </c>
      <c r="E434" s="23">
        <v>7.5</v>
      </c>
      <c r="F434" s="23">
        <v>24.8</v>
      </c>
      <c r="G434" s="24">
        <v>213</v>
      </c>
      <c r="H434" s="24">
        <v>37</v>
      </c>
      <c r="I434" s="24">
        <v>33</v>
      </c>
      <c r="J434" s="24">
        <v>76</v>
      </c>
      <c r="K434" s="23">
        <v>0.96</v>
      </c>
      <c r="L434" s="23">
        <v>0.08</v>
      </c>
      <c r="M434" s="23">
        <v>1.2</v>
      </c>
      <c r="N434" s="23">
        <v>0.03</v>
      </c>
    </row>
    <row r="435" spans="1:14" ht="12" customHeight="1" x14ac:dyDescent="0.25">
      <c r="A435" s="20">
        <v>338</v>
      </c>
      <c r="B435" s="21" t="s">
        <v>24</v>
      </c>
      <c r="C435" s="22" t="s">
        <v>173</v>
      </c>
      <c r="D435" s="23">
        <v>0.4</v>
      </c>
      <c r="E435" s="23">
        <v>0.4</v>
      </c>
      <c r="F435" s="23">
        <v>10.4</v>
      </c>
      <c r="G435" s="24">
        <v>47</v>
      </c>
      <c r="H435" s="24">
        <v>17</v>
      </c>
      <c r="I435" s="24">
        <v>10</v>
      </c>
      <c r="J435" s="24">
        <v>12</v>
      </c>
      <c r="K435" s="23">
        <v>2.2999999999999998</v>
      </c>
      <c r="L435" s="23">
        <v>0</v>
      </c>
      <c r="M435" s="23">
        <v>10.6</v>
      </c>
      <c r="N435" s="23">
        <v>0</v>
      </c>
    </row>
    <row r="436" spans="1:14" ht="12" customHeight="1" x14ac:dyDescent="0.25">
      <c r="A436" s="20">
        <v>376</v>
      </c>
      <c r="B436" s="40" t="s">
        <v>26</v>
      </c>
      <c r="C436" s="22" t="s">
        <v>23</v>
      </c>
      <c r="D436" s="23">
        <v>0.2</v>
      </c>
      <c r="E436" s="23">
        <v>0.1</v>
      </c>
      <c r="F436" s="23">
        <v>5</v>
      </c>
      <c r="G436" s="24">
        <v>21</v>
      </c>
      <c r="H436" s="24">
        <v>5</v>
      </c>
      <c r="I436" s="24">
        <v>4</v>
      </c>
      <c r="J436" s="24">
        <v>8</v>
      </c>
      <c r="K436" s="23">
        <v>0.9</v>
      </c>
      <c r="L436" s="23">
        <v>0</v>
      </c>
      <c r="M436" s="23">
        <v>0.1</v>
      </c>
      <c r="N436" s="23">
        <v>0</v>
      </c>
    </row>
    <row r="437" spans="1:14" ht="12" customHeight="1" x14ac:dyDescent="0.25">
      <c r="A437" s="6"/>
      <c r="B437" s="35" t="s">
        <v>29</v>
      </c>
      <c r="C437" s="27"/>
      <c r="D437" s="28">
        <f>SUM(D434:D436)</f>
        <v>12.299999999999999</v>
      </c>
      <c r="E437" s="28">
        <f t="shared" ref="E437:N437" si="78">SUM(E434:E436)</f>
        <v>8</v>
      </c>
      <c r="F437" s="28">
        <f t="shared" si="78"/>
        <v>40.200000000000003</v>
      </c>
      <c r="G437" s="28">
        <f t="shared" si="78"/>
        <v>281</v>
      </c>
      <c r="H437" s="28">
        <f t="shared" si="78"/>
        <v>59</v>
      </c>
      <c r="I437" s="28">
        <f t="shared" si="78"/>
        <v>47</v>
      </c>
      <c r="J437" s="28">
        <f t="shared" si="78"/>
        <v>96</v>
      </c>
      <c r="K437" s="28">
        <f t="shared" si="78"/>
        <v>4.16</v>
      </c>
      <c r="L437" s="28">
        <f t="shared" si="78"/>
        <v>0.08</v>
      </c>
      <c r="M437" s="28">
        <f t="shared" si="78"/>
        <v>11.899999999999999</v>
      </c>
      <c r="N437" s="28">
        <f t="shared" si="78"/>
        <v>0.03</v>
      </c>
    </row>
    <row r="438" spans="1:14" ht="12" customHeight="1" x14ac:dyDescent="0.25">
      <c r="A438" s="6"/>
      <c r="B438" s="43" t="s">
        <v>43</v>
      </c>
      <c r="C438" s="38"/>
      <c r="D438" s="38">
        <f t="shared" ref="D438:N438" si="79">D425+D432+D437</f>
        <v>62.620000000000005</v>
      </c>
      <c r="E438" s="38">
        <f t="shared" si="79"/>
        <v>55.980000000000004</v>
      </c>
      <c r="F438" s="38">
        <f t="shared" si="79"/>
        <v>212.20799999999997</v>
      </c>
      <c r="G438" s="39">
        <f t="shared" si="79"/>
        <v>1614.2</v>
      </c>
      <c r="H438" s="39">
        <f t="shared" si="79"/>
        <v>408.79999999999995</v>
      </c>
      <c r="I438" s="39">
        <f t="shared" si="79"/>
        <v>259.2</v>
      </c>
      <c r="J438" s="39">
        <f t="shared" si="79"/>
        <v>791.3</v>
      </c>
      <c r="K438" s="38">
        <f t="shared" si="79"/>
        <v>13.52</v>
      </c>
      <c r="L438" s="38">
        <f t="shared" si="79"/>
        <v>1.1648000000000001</v>
      </c>
      <c r="M438" s="38">
        <f t="shared" si="79"/>
        <v>28.06</v>
      </c>
      <c r="N438" s="38">
        <f t="shared" si="79"/>
        <v>8.1399999999999988</v>
      </c>
    </row>
    <row r="439" spans="1:14" ht="12" customHeight="1" x14ac:dyDescent="0.25">
      <c r="A439" s="6"/>
      <c r="B439" s="17" t="s">
        <v>78</v>
      </c>
      <c r="C439" s="19"/>
      <c r="D439" s="14"/>
      <c r="E439" s="14"/>
      <c r="F439" s="14"/>
      <c r="G439" s="15"/>
      <c r="H439" s="15"/>
      <c r="I439" s="15"/>
      <c r="J439" s="15"/>
      <c r="K439" s="14"/>
      <c r="L439" s="14"/>
      <c r="M439" s="14"/>
      <c r="N439" s="14"/>
    </row>
    <row r="440" spans="1:14" ht="12" customHeight="1" x14ac:dyDescent="0.25">
      <c r="A440" s="6"/>
      <c r="B440" s="18" t="s">
        <v>79</v>
      </c>
      <c r="C440" s="19"/>
      <c r="D440" s="14"/>
      <c r="E440" s="14"/>
      <c r="F440" s="14"/>
      <c r="G440" s="15"/>
      <c r="H440" s="15"/>
      <c r="I440" s="15"/>
      <c r="J440" s="15"/>
      <c r="K440" s="14"/>
      <c r="L440" s="14"/>
      <c r="M440" s="14"/>
      <c r="N440" s="14"/>
    </row>
    <row r="441" spans="1:14" ht="12" customHeight="1" x14ac:dyDescent="0.25">
      <c r="A441" s="20" t="s">
        <v>127</v>
      </c>
      <c r="B441" s="21" t="s">
        <v>128</v>
      </c>
      <c r="C441" s="22" t="s">
        <v>129</v>
      </c>
      <c r="D441" s="23">
        <v>12.2</v>
      </c>
      <c r="E441" s="23">
        <v>27.2</v>
      </c>
      <c r="F441" s="23">
        <v>51.9</v>
      </c>
      <c r="G441" s="24">
        <v>502</v>
      </c>
      <c r="H441" s="24">
        <v>92</v>
      </c>
      <c r="I441" s="24">
        <v>10</v>
      </c>
      <c r="J441" s="24">
        <v>0</v>
      </c>
      <c r="K441" s="23">
        <v>0</v>
      </c>
      <c r="L441" s="23">
        <v>0</v>
      </c>
      <c r="M441" s="23">
        <v>0.3</v>
      </c>
      <c r="N441" s="23">
        <v>0</v>
      </c>
    </row>
    <row r="442" spans="1:14" ht="12" customHeight="1" x14ac:dyDescent="0.25">
      <c r="A442" s="20"/>
      <c r="B442" s="21" t="s">
        <v>130</v>
      </c>
      <c r="C442" s="22" t="s">
        <v>131</v>
      </c>
      <c r="D442" s="23">
        <v>0</v>
      </c>
      <c r="E442" s="23">
        <v>0</v>
      </c>
      <c r="F442" s="23">
        <v>13.8</v>
      </c>
      <c r="G442" s="24">
        <v>55</v>
      </c>
      <c r="H442" s="24">
        <v>0</v>
      </c>
      <c r="I442" s="24">
        <v>0</v>
      </c>
      <c r="J442" s="24">
        <v>0</v>
      </c>
      <c r="K442" s="23">
        <v>0</v>
      </c>
      <c r="L442" s="23">
        <v>0</v>
      </c>
      <c r="M442" s="23">
        <v>0</v>
      </c>
      <c r="N442" s="23">
        <v>0</v>
      </c>
    </row>
    <row r="443" spans="1:14" ht="12" customHeight="1" x14ac:dyDescent="0.25">
      <c r="A443" s="20">
        <v>338</v>
      </c>
      <c r="B443" s="21" t="s">
        <v>24</v>
      </c>
      <c r="C443" s="22" t="s">
        <v>25</v>
      </c>
      <c r="D443" s="23">
        <v>0.4</v>
      </c>
      <c r="E443" s="14">
        <v>0.4</v>
      </c>
      <c r="F443" s="14">
        <v>10.8</v>
      </c>
      <c r="G443" s="15">
        <v>49</v>
      </c>
      <c r="H443" s="15">
        <v>18</v>
      </c>
      <c r="I443" s="15">
        <v>10</v>
      </c>
      <c r="J443" s="15">
        <v>12</v>
      </c>
      <c r="K443" s="14">
        <v>2.4</v>
      </c>
      <c r="L443" s="14">
        <v>0</v>
      </c>
      <c r="M443" s="14">
        <v>11</v>
      </c>
      <c r="N443" s="14">
        <v>0</v>
      </c>
    </row>
    <row r="444" spans="1:14" ht="12" customHeight="1" x14ac:dyDescent="0.25">
      <c r="A444" s="20">
        <v>376</v>
      </c>
      <c r="B444" s="21" t="s">
        <v>26</v>
      </c>
      <c r="C444" s="22" t="s">
        <v>23</v>
      </c>
      <c r="D444" s="14">
        <v>0.2</v>
      </c>
      <c r="E444" s="14">
        <v>0.1</v>
      </c>
      <c r="F444" s="14">
        <v>5</v>
      </c>
      <c r="G444" s="15">
        <v>21</v>
      </c>
      <c r="H444" s="15">
        <v>5</v>
      </c>
      <c r="I444" s="15">
        <v>4</v>
      </c>
      <c r="J444" s="15">
        <v>8</v>
      </c>
      <c r="K444" s="14">
        <v>0.9</v>
      </c>
      <c r="L444" s="14">
        <v>0</v>
      </c>
      <c r="M444" s="14">
        <v>0.1</v>
      </c>
      <c r="N444" s="14">
        <v>0</v>
      </c>
    </row>
    <row r="445" spans="1:14" ht="12" customHeight="1" x14ac:dyDescent="0.25">
      <c r="A445" s="6"/>
      <c r="B445" s="35" t="s">
        <v>29</v>
      </c>
      <c r="C445" s="27"/>
      <c r="D445" s="28">
        <f t="shared" ref="D445:N445" si="80">SUM(D441:D444)</f>
        <v>12.799999999999999</v>
      </c>
      <c r="E445" s="28">
        <f t="shared" si="80"/>
        <v>27.7</v>
      </c>
      <c r="F445" s="28">
        <f t="shared" si="80"/>
        <v>81.5</v>
      </c>
      <c r="G445" s="29">
        <f t="shared" si="80"/>
        <v>627</v>
      </c>
      <c r="H445" s="29">
        <f t="shared" si="80"/>
        <v>115</v>
      </c>
      <c r="I445" s="29">
        <f t="shared" si="80"/>
        <v>24</v>
      </c>
      <c r="J445" s="29">
        <f t="shared" si="80"/>
        <v>20</v>
      </c>
      <c r="K445" s="28">
        <f t="shared" si="80"/>
        <v>3.3</v>
      </c>
      <c r="L445" s="28">
        <f t="shared" si="80"/>
        <v>0</v>
      </c>
      <c r="M445" s="28">
        <f t="shared" si="80"/>
        <v>11.4</v>
      </c>
      <c r="N445" s="28">
        <f t="shared" si="80"/>
        <v>0</v>
      </c>
    </row>
    <row r="446" spans="1:14" ht="12" customHeight="1" x14ac:dyDescent="0.25">
      <c r="A446" s="6"/>
      <c r="B446" s="18" t="s">
        <v>49</v>
      </c>
      <c r="C446" s="19"/>
      <c r="D446" s="14"/>
      <c r="E446" s="14"/>
      <c r="F446" s="14"/>
      <c r="G446" s="15"/>
      <c r="H446" s="15"/>
      <c r="I446" s="15"/>
      <c r="J446" s="15"/>
      <c r="K446" s="14"/>
      <c r="L446" s="14"/>
      <c r="M446" s="14"/>
      <c r="N446" s="14"/>
    </row>
    <row r="447" spans="1:14" ht="12" customHeight="1" x14ac:dyDescent="0.25">
      <c r="A447" s="6" t="s">
        <v>200</v>
      </c>
      <c r="B447" s="21" t="s">
        <v>201</v>
      </c>
      <c r="C447" s="22" t="s">
        <v>32</v>
      </c>
      <c r="D447" s="23">
        <v>3</v>
      </c>
      <c r="E447" s="23">
        <v>5.2</v>
      </c>
      <c r="F447" s="23">
        <v>13.5</v>
      </c>
      <c r="G447" s="15">
        <v>113</v>
      </c>
      <c r="H447" s="15">
        <v>143</v>
      </c>
      <c r="I447" s="15">
        <v>157</v>
      </c>
      <c r="J447" s="15">
        <v>427</v>
      </c>
      <c r="K447" s="14">
        <v>0.73</v>
      </c>
      <c r="L447" s="14">
        <v>0.34</v>
      </c>
      <c r="M447" s="14">
        <v>35</v>
      </c>
      <c r="N447" s="14">
        <v>0.38</v>
      </c>
    </row>
    <row r="448" spans="1:14" ht="12" customHeight="1" x14ac:dyDescent="0.25">
      <c r="A448" s="20" t="s">
        <v>155</v>
      </c>
      <c r="B448" s="31" t="s">
        <v>156</v>
      </c>
      <c r="C448" s="22" t="s">
        <v>40</v>
      </c>
      <c r="D448" s="14">
        <v>24</v>
      </c>
      <c r="E448" s="14">
        <v>16.7</v>
      </c>
      <c r="F448" s="14">
        <v>12.4</v>
      </c>
      <c r="G448" s="15">
        <v>296</v>
      </c>
      <c r="H448" s="15">
        <v>17</v>
      </c>
      <c r="I448" s="15">
        <v>89</v>
      </c>
      <c r="J448" s="15">
        <v>173</v>
      </c>
      <c r="K448" s="54">
        <v>2.11</v>
      </c>
      <c r="L448" s="54">
        <v>0.11</v>
      </c>
      <c r="M448" s="54">
        <v>1.66</v>
      </c>
      <c r="N448" s="54">
        <v>0.08</v>
      </c>
    </row>
    <row r="449" spans="1:225" ht="12" customHeight="1" x14ac:dyDescent="0.25">
      <c r="A449" s="20">
        <v>309</v>
      </c>
      <c r="B449" s="21" t="s">
        <v>53</v>
      </c>
      <c r="C449" s="22" t="s">
        <v>137</v>
      </c>
      <c r="D449" s="23">
        <v>6.5</v>
      </c>
      <c r="E449" s="23">
        <v>5.7</v>
      </c>
      <c r="F449" s="23">
        <v>33.5</v>
      </c>
      <c r="G449" s="24">
        <v>212</v>
      </c>
      <c r="H449" s="24">
        <v>8</v>
      </c>
      <c r="I449" s="24">
        <v>9</v>
      </c>
      <c r="J449" s="24">
        <v>42</v>
      </c>
      <c r="K449" s="45">
        <v>0.91</v>
      </c>
      <c r="L449" s="45">
        <v>7.0000000000000007E-2</v>
      </c>
      <c r="M449" s="45">
        <v>0</v>
      </c>
      <c r="N449" s="45">
        <v>0.03</v>
      </c>
      <c r="HQ449" s="1"/>
    </row>
    <row r="450" spans="1:225" ht="12" customHeight="1" x14ac:dyDescent="0.25">
      <c r="A450" s="20">
        <v>348</v>
      </c>
      <c r="B450" s="36" t="s">
        <v>71</v>
      </c>
      <c r="C450" s="22" t="s">
        <v>23</v>
      </c>
      <c r="D450" s="14">
        <v>1.1000000000000001</v>
      </c>
      <c r="E450" s="14">
        <v>0</v>
      </c>
      <c r="F450" s="14">
        <v>13.2</v>
      </c>
      <c r="G450" s="15">
        <v>86</v>
      </c>
      <c r="H450" s="15">
        <v>33</v>
      </c>
      <c r="I450" s="15">
        <v>21</v>
      </c>
      <c r="J450" s="15">
        <v>29</v>
      </c>
      <c r="K450" s="14">
        <v>0.7</v>
      </c>
      <c r="L450" s="14">
        <v>0</v>
      </c>
      <c r="M450" s="14">
        <v>0.9</v>
      </c>
      <c r="N450" s="14">
        <v>0</v>
      </c>
    </row>
    <row r="451" spans="1:225" ht="12" customHeight="1" x14ac:dyDescent="0.25">
      <c r="A451" s="6"/>
      <c r="B451" s="25" t="s">
        <v>35</v>
      </c>
      <c r="C451" s="19" t="s">
        <v>202</v>
      </c>
      <c r="D451" s="14">
        <v>5.8</v>
      </c>
      <c r="E451" s="14">
        <v>1.3</v>
      </c>
      <c r="F451" s="14">
        <v>39.4</v>
      </c>
      <c r="G451" s="15">
        <v>196</v>
      </c>
      <c r="H451" s="15">
        <v>38</v>
      </c>
      <c r="I451" s="15">
        <v>0</v>
      </c>
      <c r="J451" s="15">
        <v>0</v>
      </c>
      <c r="K451" s="14">
        <v>1.98</v>
      </c>
      <c r="L451" s="14">
        <v>0.25</v>
      </c>
      <c r="M451" s="14">
        <v>0</v>
      </c>
      <c r="N451" s="14">
        <v>0</v>
      </c>
    </row>
    <row r="452" spans="1:225" ht="12" customHeight="1" x14ac:dyDescent="0.25">
      <c r="A452" s="6"/>
      <c r="B452" s="35" t="s">
        <v>29</v>
      </c>
      <c r="C452" s="27"/>
      <c r="D452" s="28">
        <f t="shared" ref="D452:N452" si="81">SUM(D447:D451)</f>
        <v>40.4</v>
      </c>
      <c r="E452" s="28">
        <f t="shared" si="81"/>
        <v>28.9</v>
      </c>
      <c r="F452" s="28">
        <f t="shared" si="81"/>
        <v>112</v>
      </c>
      <c r="G452" s="29">
        <f t="shared" si="81"/>
        <v>903</v>
      </c>
      <c r="H452" s="29">
        <f t="shared" si="81"/>
        <v>239</v>
      </c>
      <c r="I452" s="29">
        <f t="shared" si="81"/>
        <v>276</v>
      </c>
      <c r="J452" s="29">
        <f t="shared" si="81"/>
        <v>671</v>
      </c>
      <c r="K452" s="28">
        <f t="shared" si="81"/>
        <v>6.43</v>
      </c>
      <c r="L452" s="28">
        <f t="shared" si="81"/>
        <v>0.77</v>
      </c>
      <c r="M452" s="28">
        <f t="shared" si="81"/>
        <v>37.559999999999995</v>
      </c>
      <c r="N452" s="28">
        <f t="shared" si="81"/>
        <v>0.49</v>
      </c>
    </row>
    <row r="453" spans="1:225" ht="12" customHeight="1" x14ac:dyDescent="0.25">
      <c r="A453" s="6"/>
      <c r="B453" s="18" t="s">
        <v>37</v>
      </c>
      <c r="C453" s="19"/>
      <c r="D453" s="14"/>
      <c r="E453" s="14"/>
      <c r="F453" s="14"/>
      <c r="G453" s="15"/>
      <c r="H453" s="15"/>
      <c r="I453" s="15"/>
      <c r="J453" s="15"/>
      <c r="K453" s="14"/>
      <c r="L453" s="14"/>
      <c r="M453" s="14"/>
      <c r="N453" s="14"/>
    </row>
    <row r="454" spans="1:225" ht="12" customHeight="1" x14ac:dyDescent="0.25">
      <c r="A454" s="20" t="s">
        <v>73</v>
      </c>
      <c r="B454" s="21" t="s">
        <v>74</v>
      </c>
      <c r="C454" s="22" t="s">
        <v>40</v>
      </c>
      <c r="D454" s="23">
        <v>8.6</v>
      </c>
      <c r="E454" s="23">
        <v>10.8</v>
      </c>
      <c r="F454" s="23" t="s">
        <v>203</v>
      </c>
      <c r="G454" s="24">
        <v>301</v>
      </c>
      <c r="H454" s="24">
        <v>38</v>
      </c>
      <c r="I454" s="24">
        <v>12</v>
      </c>
      <c r="J454" s="24">
        <v>63</v>
      </c>
      <c r="K454" s="23">
        <v>0.7</v>
      </c>
      <c r="L454" s="23">
        <v>0.1</v>
      </c>
      <c r="M454" s="23">
        <v>0.1</v>
      </c>
      <c r="N454" s="23">
        <v>0</v>
      </c>
    </row>
    <row r="455" spans="1:225" ht="12" customHeight="1" x14ac:dyDescent="0.25">
      <c r="A455" s="20">
        <v>338</v>
      </c>
      <c r="B455" s="21" t="s">
        <v>24</v>
      </c>
      <c r="C455" s="22" t="s">
        <v>25</v>
      </c>
      <c r="D455" s="23">
        <v>0.4</v>
      </c>
      <c r="E455" s="14">
        <v>0.4</v>
      </c>
      <c r="F455" s="14">
        <v>10.8</v>
      </c>
      <c r="G455" s="15">
        <v>49</v>
      </c>
      <c r="H455" s="15">
        <v>18</v>
      </c>
      <c r="I455" s="15">
        <v>10</v>
      </c>
      <c r="J455" s="15">
        <v>12</v>
      </c>
      <c r="K455" s="14">
        <v>2.4</v>
      </c>
      <c r="L455" s="14">
        <v>0</v>
      </c>
      <c r="M455" s="14">
        <v>11</v>
      </c>
      <c r="N455" s="14">
        <v>0</v>
      </c>
    </row>
    <row r="456" spans="1:225" ht="12" customHeight="1" x14ac:dyDescent="0.25">
      <c r="A456" s="20">
        <v>388</v>
      </c>
      <c r="B456" s="21" t="s">
        <v>34</v>
      </c>
      <c r="C456" s="22" t="s">
        <v>23</v>
      </c>
      <c r="D456" s="23">
        <v>0.7</v>
      </c>
      <c r="E456" s="23">
        <v>0.3</v>
      </c>
      <c r="F456" s="23">
        <v>24.6</v>
      </c>
      <c r="G456" s="24">
        <v>104</v>
      </c>
      <c r="H456" s="24">
        <v>10</v>
      </c>
      <c r="I456" s="24">
        <v>3</v>
      </c>
      <c r="J456" s="24">
        <v>3</v>
      </c>
      <c r="K456" s="23">
        <v>0.7</v>
      </c>
      <c r="L456" s="23">
        <v>0</v>
      </c>
      <c r="M456" s="23">
        <v>20</v>
      </c>
      <c r="N456" s="23">
        <v>0</v>
      </c>
    </row>
    <row r="457" spans="1:225" ht="12" customHeight="1" x14ac:dyDescent="0.25">
      <c r="A457" s="6"/>
      <c r="B457" s="35" t="s">
        <v>29</v>
      </c>
      <c r="C457" s="27"/>
      <c r="D457" s="28">
        <f t="shared" ref="D457:N457" si="82">SUM(D454:D456)</f>
        <v>9.6999999999999993</v>
      </c>
      <c r="E457" s="28">
        <f t="shared" si="82"/>
        <v>11.500000000000002</v>
      </c>
      <c r="F457" s="28">
        <f t="shared" si="82"/>
        <v>35.400000000000006</v>
      </c>
      <c r="G457" s="29">
        <f t="shared" si="82"/>
        <v>454</v>
      </c>
      <c r="H457" s="29">
        <f t="shared" si="82"/>
        <v>66</v>
      </c>
      <c r="I457" s="29">
        <f t="shared" si="82"/>
        <v>25</v>
      </c>
      <c r="J457" s="29">
        <f t="shared" si="82"/>
        <v>78</v>
      </c>
      <c r="K457" s="28">
        <f t="shared" si="82"/>
        <v>3.8</v>
      </c>
      <c r="L457" s="28">
        <f t="shared" si="82"/>
        <v>0.1</v>
      </c>
      <c r="M457" s="28">
        <f t="shared" si="82"/>
        <v>31.1</v>
      </c>
      <c r="N457" s="28">
        <f t="shared" si="82"/>
        <v>0</v>
      </c>
    </row>
    <row r="458" spans="1:225" ht="12" customHeight="1" x14ac:dyDescent="0.25">
      <c r="A458" s="6"/>
      <c r="B458" s="43" t="s">
        <v>43</v>
      </c>
      <c r="C458" s="38"/>
      <c r="D458" s="38">
        <f t="shared" ref="D458:N458" si="83">D445+D452+D457</f>
        <v>62.899999999999991</v>
      </c>
      <c r="E458" s="38">
        <f t="shared" si="83"/>
        <v>68.099999999999994</v>
      </c>
      <c r="F458" s="38">
        <f t="shared" si="83"/>
        <v>228.9</v>
      </c>
      <c r="G458" s="39">
        <f t="shared" si="83"/>
        <v>1984</v>
      </c>
      <c r="H458" s="39">
        <f t="shared" si="83"/>
        <v>420</v>
      </c>
      <c r="I458" s="39">
        <f t="shared" si="83"/>
        <v>325</v>
      </c>
      <c r="J458" s="39">
        <f t="shared" si="83"/>
        <v>769</v>
      </c>
      <c r="K458" s="38">
        <f t="shared" si="83"/>
        <v>13.530000000000001</v>
      </c>
      <c r="L458" s="38">
        <f t="shared" si="83"/>
        <v>0.87</v>
      </c>
      <c r="M458" s="38">
        <f t="shared" si="83"/>
        <v>80.06</v>
      </c>
      <c r="N458" s="38">
        <f t="shared" si="83"/>
        <v>0.49</v>
      </c>
    </row>
    <row r="459" spans="1:225" ht="12" customHeight="1" x14ac:dyDescent="0.25">
      <c r="A459" s="6"/>
      <c r="B459" s="17" t="s">
        <v>96</v>
      </c>
      <c r="C459" s="19"/>
      <c r="D459" s="14"/>
      <c r="E459" s="14"/>
      <c r="F459" s="14"/>
      <c r="G459" s="15"/>
      <c r="H459" s="15"/>
      <c r="I459" s="15"/>
      <c r="J459" s="15"/>
      <c r="K459" s="14"/>
      <c r="L459" s="14"/>
      <c r="M459" s="14"/>
      <c r="N459" s="14"/>
    </row>
    <row r="460" spans="1:225" ht="12" customHeight="1" x14ac:dyDescent="0.25">
      <c r="A460" s="6"/>
      <c r="B460" s="18" t="s">
        <v>19</v>
      </c>
      <c r="C460" s="19"/>
      <c r="D460" s="14"/>
      <c r="E460" s="14"/>
      <c r="F460" s="14"/>
      <c r="G460" s="15"/>
      <c r="H460" s="15"/>
      <c r="I460" s="15"/>
      <c r="J460" s="15"/>
      <c r="K460" s="14"/>
      <c r="L460" s="14"/>
      <c r="M460" s="14"/>
      <c r="N460" s="14"/>
    </row>
    <row r="461" spans="1:225" ht="12" customHeight="1" x14ac:dyDescent="0.25">
      <c r="A461" s="20">
        <v>271</v>
      </c>
      <c r="B461" s="21" t="s">
        <v>80</v>
      </c>
      <c r="C461" s="22" t="s">
        <v>40</v>
      </c>
      <c r="D461" s="23">
        <v>13.8</v>
      </c>
      <c r="E461" s="23">
        <v>11.3</v>
      </c>
      <c r="F461" s="23">
        <v>10.1</v>
      </c>
      <c r="G461" s="24">
        <v>198</v>
      </c>
      <c r="H461" s="24">
        <v>10</v>
      </c>
      <c r="I461" s="24">
        <v>10</v>
      </c>
      <c r="J461" s="24">
        <v>53</v>
      </c>
      <c r="K461" s="45">
        <v>1</v>
      </c>
      <c r="L461" s="45">
        <v>0.30000000000000004</v>
      </c>
      <c r="M461" s="45">
        <v>0</v>
      </c>
      <c r="N461" s="45">
        <v>0</v>
      </c>
    </row>
    <row r="462" spans="1:225" ht="12" customHeight="1" x14ac:dyDescent="0.25">
      <c r="A462" s="20">
        <v>312</v>
      </c>
      <c r="B462" s="31" t="s">
        <v>70</v>
      </c>
      <c r="C462" s="44">
        <v>180</v>
      </c>
      <c r="D462" s="23">
        <v>3.8</v>
      </c>
      <c r="E462" s="23">
        <v>6.3</v>
      </c>
      <c r="F462" s="23">
        <v>14.5</v>
      </c>
      <c r="G462" s="24">
        <v>130</v>
      </c>
      <c r="H462" s="24">
        <v>46</v>
      </c>
      <c r="I462" s="24">
        <v>33</v>
      </c>
      <c r="J462" s="24">
        <v>99</v>
      </c>
      <c r="K462" s="45">
        <v>1.18</v>
      </c>
      <c r="L462" s="45">
        <v>0.01</v>
      </c>
      <c r="M462" s="45">
        <v>0.36</v>
      </c>
      <c r="N462" s="45">
        <v>0.06</v>
      </c>
      <c r="HQ462" s="1"/>
    </row>
    <row r="463" spans="1:225" ht="12" customHeight="1" x14ac:dyDescent="0.25">
      <c r="A463" s="20" t="s">
        <v>85</v>
      </c>
      <c r="B463" s="21" t="s">
        <v>117</v>
      </c>
      <c r="C463" s="22" t="s">
        <v>23</v>
      </c>
      <c r="D463" s="14">
        <v>0</v>
      </c>
      <c r="E463" s="14">
        <v>0</v>
      </c>
      <c r="F463" s="14">
        <v>28</v>
      </c>
      <c r="G463" s="15">
        <v>112</v>
      </c>
      <c r="H463" s="15">
        <v>3</v>
      </c>
      <c r="I463" s="15">
        <v>0</v>
      </c>
      <c r="J463" s="15">
        <v>6</v>
      </c>
      <c r="K463" s="14">
        <v>0</v>
      </c>
      <c r="L463" s="14">
        <v>0</v>
      </c>
      <c r="M463" s="14">
        <v>7.6</v>
      </c>
      <c r="N463" s="14">
        <v>0</v>
      </c>
    </row>
    <row r="464" spans="1:225" ht="12" customHeight="1" x14ac:dyDescent="0.25">
      <c r="A464" s="6"/>
      <c r="B464" s="25" t="s">
        <v>27</v>
      </c>
      <c r="C464" s="19" t="s">
        <v>83</v>
      </c>
      <c r="D464" s="14">
        <v>2</v>
      </c>
      <c r="E464" s="14">
        <v>0.5</v>
      </c>
      <c r="F464" s="14">
        <v>14.3</v>
      </c>
      <c r="G464" s="15">
        <v>70</v>
      </c>
      <c r="H464" s="15">
        <v>10</v>
      </c>
      <c r="I464" s="15">
        <v>0</v>
      </c>
      <c r="J464" s="15">
        <v>0</v>
      </c>
      <c r="K464" s="14">
        <v>0.5</v>
      </c>
      <c r="L464" s="14">
        <v>0.1</v>
      </c>
      <c r="M464" s="14">
        <v>0</v>
      </c>
      <c r="N464" s="14">
        <v>0</v>
      </c>
    </row>
    <row r="465" spans="1:224" ht="12" customHeight="1" x14ac:dyDescent="0.25">
      <c r="A465" s="6"/>
      <c r="B465" s="35" t="s">
        <v>29</v>
      </c>
      <c r="C465" s="53"/>
      <c r="D465" s="28">
        <f t="shared" ref="D465:N465" si="84">SUM(D461:D464)</f>
        <v>19.600000000000001</v>
      </c>
      <c r="E465" s="28">
        <f t="shared" si="84"/>
        <v>18.100000000000001</v>
      </c>
      <c r="F465" s="28">
        <f t="shared" si="84"/>
        <v>66.900000000000006</v>
      </c>
      <c r="G465" s="29">
        <f t="shared" si="84"/>
        <v>510</v>
      </c>
      <c r="H465" s="29">
        <f t="shared" si="84"/>
        <v>69</v>
      </c>
      <c r="I465" s="29">
        <f t="shared" si="84"/>
        <v>43</v>
      </c>
      <c r="J465" s="29">
        <f t="shared" si="84"/>
        <v>158</v>
      </c>
      <c r="K465" s="28">
        <f t="shared" si="84"/>
        <v>2.6799999999999997</v>
      </c>
      <c r="L465" s="28">
        <f t="shared" si="84"/>
        <v>0.41000000000000003</v>
      </c>
      <c r="M465" s="28">
        <f t="shared" si="84"/>
        <v>7.96</v>
      </c>
      <c r="N465" s="28">
        <f t="shared" si="84"/>
        <v>0.06</v>
      </c>
    </row>
    <row r="466" spans="1:224" ht="12" customHeight="1" x14ac:dyDescent="0.25">
      <c r="A466" s="6"/>
      <c r="B466" s="18" t="s">
        <v>49</v>
      </c>
      <c r="C466" s="19"/>
      <c r="D466" s="14"/>
      <c r="E466" s="14"/>
      <c r="F466" s="14"/>
      <c r="G466" s="15"/>
      <c r="H466" s="15"/>
      <c r="I466" s="15"/>
      <c r="J466" s="15"/>
      <c r="K466" s="14"/>
      <c r="L466" s="14"/>
      <c r="M466" s="14"/>
      <c r="N466" s="14"/>
    </row>
    <row r="467" spans="1:224" ht="12" customHeight="1" x14ac:dyDescent="0.25">
      <c r="A467" s="6">
        <v>96</v>
      </c>
      <c r="B467" s="21" t="s">
        <v>140</v>
      </c>
      <c r="C467" s="22" t="s">
        <v>32</v>
      </c>
      <c r="D467" s="14">
        <v>2.1</v>
      </c>
      <c r="E467" s="14">
        <v>5.0999999999999996</v>
      </c>
      <c r="F467" s="14">
        <v>17.3</v>
      </c>
      <c r="G467" s="15">
        <v>124</v>
      </c>
      <c r="H467" s="15">
        <v>18</v>
      </c>
      <c r="I467" s="15">
        <v>23</v>
      </c>
      <c r="J467" s="15">
        <v>72</v>
      </c>
      <c r="K467" s="14">
        <v>1</v>
      </c>
      <c r="L467" s="14">
        <v>0.2</v>
      </c>
      <c r="M467" s="14">
        <v>7.7</v>
      </c>
      <c r="N467" s="14">
        <v>0.01</v>
      </c>
    </row>
    <row r="468" spans="1:224" ht="12" customHeight="1" x14ac:dyDescent="0.25">
      <c r="A468" s="6">
        <v>285</v>
      </c>
      <c r="B468" s="21" t="s">
        <v>159</v>
      </c>
      <c r="C468" s="22" t="s">
        <v>23</v>
      </c>
      <c r="D468" s="23">
        <v>21</v>
      </c>
      <c r="E468" s="23">
        <v>17.600000000000001</v>
      </c>
      <c r="F468" s="23">
        <v>39.299999999999997</v>
      </c>
      <c r="G468" s="15">
        <v>399</v>
      </c>
      <c r="H468" s="15">
        <v>22</v>
      </c>
      <c r="I468" s="15">
        <v>23</v>
      </c>
      <c r="J468" s="15">
        <v>131</v>
      </c>
      <c r="K468" s="14">
        <v>1.9</v>
      </c>
      <c r="L468" s="14">
        <v>0.2</v>
      </c>
      <c r="M468" s="14">
        <v>0.4</v>
      </c>
      <c r="N468" s="14">
        <v>1.7000000000000001E-2</v>
      </c>
    </row>
    <row r="469" spans="1:224" ht="12" customHeight="1" x14ac:dyDescent="0.25">
      <c r="A469" s="6">
        <v>338</v>
      </c>
      <c r="B469" s="21" t="s">
        <v>24</v>
      </c>
      <c r="C469" s="22" t="s">
        <v>25</v>
      </c>
      <c r="D469" s="23">
        <v>0.4</v>
      </c>
      <c r="E469" s="23">
        <v>0.4</v>
      </c>
      <c r="F469" s="23">
        <v>10.8</v>
      </c>
      <c r="G469" s="15">
        <v>49</v>
      </c>
      <c r="H469" s="15">
        <v>18</v>
      </c>
      <c r="I469" s="15">
        <v>10</v>
      </c>
      <c r="J469" s="15">
        <v>12</v>
      </c>
      <c r="K469" s="14">
        <v>2.4</v>
      </c>
      <c r="L469" s="14">
        <v>0</v>
      </c>
      <c r="M469" s="14">
        <v>11</v>
      </c>
      <c r="N469" s="14">
        <v>0</v>
      </c>
    </row>
    <row r="470" spans="1:224" ht="12" customHeight="1" x14ac:dyDescent="0.25">
      <c r="A470" s="20" t="s">
        <v>76</v>
      </c>
      <c r="B470" s="21" t="s">
        <v>77</v>
      </c>
      <c r="C470" s="22" t="s">
        <v>23</v>
      </c>
      <c r="D470" s="23">
        <v>0.2</v>
      </c>
      <c r="E470" s="14">
        <v>0.1</v>
      </c>
      <c r="F470" s="14">
        <v>17</v>
      </c>
      <c r="G470" s="15">
        <v>69</v>
      </c>
      <c r="H470" s="15">
        <v>9</v>
      </c>
      <c r="I470" s="15">
        <v>3</v>
      </c>
      <c r="J470" s="15">
        <v>6</v>
      </c>
      <c r="K470" s="14">
        <v>0.1</v>
      </c>
      <c r="L470" s="14">
        <v>0.01</v>
      </c>
      <c r="M470" s="14">
        <v>15</v>
      </c>
      <c r="N470" s="14">
        <v>0</v>
      </c>
    </row>
    <row r="471" spans="1:224" ht="12" customHeight="1" x14ac:dyDescent="0.25">
      <c r="A471" s="6"/>
      <c r="B471" s="25" t="s">
        <v>35</v>
      </c>
      <c r="C471" s="19" t="s">
        <v>93</v>
      </c>
      <c r="D471" s="14">
        <v>3.8</v>
      </c>
      <c r="E471" s="14">
        <v>0.8</v>
      </c>
      <c r="F471" s="14">
        <v>25.1</v>
      </c>
      <c r="G471" s="15">
        <v>123</v>
      </c>
      <c r="H471" s="15">
        <v>28</v>
      </c>
      <c r="I471" s="15">
        <v>0</v>
      </c>
      <c r="J471" s="15">
        <v>0</v>
      </c>
      <c r="K471" s="14">
        <v>1.5</v>
      </c>
      <c r="L471" s="14">
        <v>0.2</v>
      </c>
      <c r="M471" s="14">
        <v>0</v>
      </c>
      <c r="N471" s="14">
        <v>0</v>
      </c>
    </row>
    <row r="472" spans="1:224" ht="12" customHeight="1" x14ac:dyDescent="0.25">
      <c r="A472" s="6"/>
      <c r="B472" s="35" t="s">
        <v>29</v>
      </c>
      <c r="C472" s="27"/>
      <c r="D472" s="28">
        <f t="shared" ref="D472:N472" si="85">SUM(D467:D471)</f>
        <v>27.5</v>
      </c>
      <c r="E472" s="28">
        <f t="shared" si="85"/>
        <v>24.000000000000004</v>
      </c>
      <c r="F472" s="28">
        <f t="shared" si="85"/>
        <v>109.5</v>
      </c>
      <c r="G472" s="29">
        <f t="shared" si="85"/>
        <v>764</v>
      </c>
      <c r="H472" s="29">
        <f t="shared" si="85"/>
        <v>95</v>
      </c>
      <c r="I472" s="29">
        <f t="shared" si="85"/>
        <v>59</v>
      </c>
      <c r="J472" s="29">
        <f t="shared" si="85"/>
        <v>221</v>
      </c>
      <c r="K472" s="28">
        <f t="shared" si="85"/>
        <v>6.8999999999999995</v>
      </c>
      <c r="L472" s="28">
        <f t="shared" si="85"/>
        <v>0.6100000000000001</v>
      </c>
      <c r="M472" s="28">
        <f t="shared" si="85"/>
        <v>34.1</v>
      </c>
      <c r="N472" s="28">
        <f t="shared" si="85"/>
        <v>2.7000000000000003E-2</v>
      </c>
    </row>
    <row r="473" spans="1:224" ht="12" customHeight="1" x14ac:dyDescent="0.25">
      <c r="A473" s="6"/>
      <c r="B473" s="18" t="s">
        <v>37</v>
      </c>
      <c r="C473" s="19"/>
      <c r="D473" s="14"/>
      <c r="E473" s="14"/>
      <c r="F473" s="14"/>
      <c r="G473" s="15"/>
      <c r="H473" s="15"/>
      <c r="I473" s="15"/>
      <c r="J473" s="15"/>
      <c r="K473" s="14"/>
      <c r="L473" s="14"/>
      <c r="M473" s="14"/>
      <c r="N473" s="14"/>
    </row>
    <row r="474" spans="1:224" ht="12" customHeight="1" x14ac:dyDescent="0.25">
      <c r="A474" s="20" t="s">
        <v>38</v>
      </c>
      <c r="B474" s="21" t="s">
        <v>103</v>
      </c>
      <c r="C474" s="22" t="s">
        <v>40</v>
      </c>
      <c r="D474" s="14">
        <v>5.6</v>
      </c>
      <c r="E474" s="14">
        <v>7.2</v>
      </c>
      <c r="F474" s="14">
        <v>27.9</v>
      </c>
      <c r="G474" s="15">
        <v>199</v>
      </c>
      <c r="H474" s="15">
        <v>29</v>
      </c>
      <c r="I474" s="15">
        <v>16</v>
      </c>
      <c r="J474" s="15">
        <v>64</v>
      </c>
      <c r="K474" s="14">
        <v>0.76</v>
      </c>
      <c r="L474" s="14">
        <v>0.09</v>
      </c>
      <c r="M474" s="14">
        <v>1.33</v>
      </c>
      <c r="N474" s="14">
        <v>0.01</v>
      </c>
    </row>
    <row r="475" spans="1:224" ht="12" customHeight="1" x14ac:dyDescent="0.25">
      <c r="A475" s="6"/>
      <c r="B475" s="25" t="s">
        <v>157</v>
      </c>
      <c r="C475" s="19" t="s">
        <v>23</v>
      </c>
      <c r="D475" s="14">
        <v>2</v>
      </c>
      <c r="E475" s="14">
        <v>1</v>
      </c>
      <c r="F475" s="14">
        <v>22</v>
      </c>
      <c r="G475" s="15">
        <v>100</v>
      </c>
      <c r="H475" s="15">
        <v>0</v>
      </c>
      <c r="I475" s="15">
        <v>0</v>
      </c>
      <c r="J475" s="15">
        <v>0</v>
      </c>
      <c r="K475" s="14">
        <v>0</v>
      </c>
      <c r="L475" s="14">
        <v>0</v>
      </c>
      <c r="M475" s="14">
        <v>0</v>
      </c>
      <c r="N475" s="14">
        <v>0</v>
      </c>
    </row>
    <row r="476" spans="1:224" ht="12" customHeight="1" x14ac:dyDescent="0.25">
      <c r="A476" s="6"/>
      <c r="B476" s="35" t="s">
        <v>29</v>
      </c>
      <c r="C476" s="27"/>
      <c r="D476" s="28">
        <f>SUM(D474+D475)</f>
        <v>7.6</v>
      </c>
      <c r="E476" s="28">
        <f t="shared" ref="E476:N476" si="86">SUM(E474+E475)</f>
        <v>8.1999999999999993</v>
      </c>
      <c r="F476" s="28">
        <f t="shared" si="86"/>
        <v>49.9</v>
      </c>
      <c r="G476" s="29">
        <f t="shared" si="86"/>
        <v>299</v>
      </c>
      <c r="H476" s="29">
        <f t="shared" si="86"/>
        <v>29</v>
      </c>
      <c r="I476" s="29">
        <f t="shared" si="86"/>
        <v>16</v>
      </c>
      <c r="J476" s="29">
        <f t="shared" si="86"/>
        <v>64</v>
      </c>
      <c r="K476" s="28">
        <f t="shared" si="86"/>
        <v>0.76</v>
      </c>
      <c r="L476" s="28">
        <f t="shared" si="86"/>
        <v>0.09</v>
      </c>
      <c r="M476" s="28">
        <f t="shared" si="86"/>
        <v>1.33</v>
      </c>
      <c r="N476" s="28">
        <f t="shared" si="86"/>
        <v>0.01</v>
      </c>
    </row>
    <row r="477" spans="1:224" ht="12" customHeight="1" x14ac:dyDescent="0.25">
      <c r="A477" s="6"/>
      <c r="B477" s="43" t="s">
        <v>43</v>
      </c>
      <c r="C477" s="38"/>
      <c r="D477" s="38">
        <f t="shared" ref="D477:N477" si="87">D465+D472+D476</f>
        <v>54.7</v>
      </c>
      <c r="E477" s="38">
        <f t="shared" si="87"/>
        <v>50.300000000000011</v>
      </c>
      <c r="F477" s="38">
        <f t="shared" si="87"/>
        <v>226.3</v>
      </c>
      <c r="G477" s="39">
        <f t="shared" si="87"/>
        <v>1573</v>
      </c>
      <c r="H477" s="39">
        <f t="shared" si="87"/>
        <v>193</v>
      </c>
      <c r="I477" s="39">
        <f t="shared" si="87"/>
        <v>118</v>
      </c>
      <c r="J477" s="39">
        <f t="shared" si="87"/>
        <v>443</v>
      </c>
      <c r="K477" s="38">
        <f t="shared" si="87"/>
        <v>10.339999999999998</v>
      </c>
      <c r="L477" s="38">
        <f t="shared" si="87"/>
        <v>1.1100000000000001</v>
      </c>
      <c r="M477" s="38">
        <f t="shared" si="87"/>
        <v>43.39</v>
      </c>
      <c r="N477" s="38">
        <f t="shared" si="87"/>
        <v>9.6999999999999989E-2</v>
      </c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  <c r="AA477" s="5"/>
      <c r="AB477" s="5"/>
      <c r="AC477" s="5"/>
      <c r="AD477" s="5"/>
      <c r="AE477" s="5"/>
      <c r="AF477" s="5"/>
      <c r="AG477" s="5"/>
      <c r="AH477" s="5"/>
      <c r="AI477" s="5"/>
      <c r="AJ477" s="5"/>
      <c r="AK477" s="5"/>
      <c r="AL477" s="5"/>
      <c r="AM477" s="5"/>
      <c r="AN477" s="5"/>
      <c r="AO477" s="5"/>
      <c r="AP477" s="5"/>
      <c r="AQ477" s="5"/>
      <c r="AR477" s="5"/>
      <c r="AS477" s="5"/>
      <c r="AT477" s="5"/>
      <c r="AU477" s="5"/>
      <c r="AV477" s="5"/>
      <c r="AW477" s="5"/>
      <c r="AX477" s="5"/>
      <c r="AY477" s="5"/>
      <c r="AZ477" s="5"/>
      <c r="BA477" s="5"/>
      <c r="BB477" s="5"/>
      <c r="BC477" s="5"/>
      <c r="BD477" s="5"/>
      <c r="BE477" s="5"/>
      <c r="BF477" s="5"/>
      <c r="BG477" s="5"/>
      <c r="BH477" s="5"/>
      <c r="BI477" s="5"/>
      <c r="BJ477" s="5"/>
      <c r="BK477" s="5"/>
      <c r="BL477" s="5"/>
      <c r="BM477" s="5"/>
      <c r="BN477" s="5"/>
      <c r="BO477" s="5"/>
      <c r="BP477" s="5"/>
      <c r="BQ477" s="5"/>
      <c r="BR477" s="5"/>
      <c r="BS477" s="5"/>
      <c r="BT477" s="5"/>
      <c r="BU477" s="5"/>
      <c r="BV477" s="5"/>
      <c r="BW477" s="5"/>
      <c r="BX477" s="5"/>
      <c r="BY477" s="5"/>
      <c r="BZ477" s="5"/>
      <c r="CA477" s="5"/>
      <c r="CB477" s="5"/>
      <c r="CC477" s="5"/>
      <c r="CD477" s="5"/>
      <c r="CE477" s="5"/>
      <c r="CF477" s="5"/>
      <c r="CG477" s="5"/>
      <c r="CH477" s="5"/>
      <c r="CI477" s="5"/>
      <c r="CJ477" s="5"/>
      <c r="CK477" s="5"/>
      <c r="CL477" s="5"/>
      <c r="CM477" s="5"/>
      <c r="CN477" s="5"/>
      <c r="CO477" s="5"/>
      <c r="CP477" s="5"/>
      <c r="CQ477" s="5"/>
      <c r="CR477" s="5"/>
      <c r="CS477" s="5"/>
      <c r="CT477" s="5"/>
      <c r="CU477" s="5"/>
      <c r="CV477" s="5"/>
      <c r="CW477" s="5"/>
      <c r="CX477" s="5"/>
      <c r="CY477" s="5"/>
      <c r="CZ477" s="5"/>
      <c r="DA477" s="5"/>
      <c r="DB477" s="5"/>
      <c r="DC477" s="5"/>
      <c r="DD477" s="5"/>
      <c r="DE477" s="5"/>
      <c r="DF477" s="5"/>
      <c r="DG477" s="5"/>
      <c r="DH477" s="5"/>
      <c r="DI477" s="5"/>
      <c r="DJ477" s="5"/>
      <c r="DK477" s="5"/>
      <c r="DL477" s="5"/>
      <c r="DM477" s="5"/>
      <c r="DN477" s="5"/>
      <c r="DO477" s="5"/>
      <c r="DP477" s="5"/>
      <c r="DQ477" s="5"/>
      <c r="DR477" s="5"/>
      <c r="DS477" s="5"/>
      <c r="DT477" s="5"/>
      <c r="DU477" s="5"/>
      <c r="DV477" s="5"/>
      <c r="DW477" s="5"/>
      <c r="DX477" s="5"/>
      <c r="DY477" s="5"/>
      <c r="DZ477" s="5"/>
      <c r="EA477" s="5"/>
      <c r="EB477" s="5"/>
      <c r="EC477" s="5"/>
      <c r="ED477" s="5"/>
      <c r="EE477" s="5"/>
      <c r="EF477" s="5"/>
      <c r="EG477" s="5"/>
      <c r="EH477" s="5"/>
      <c r="EI477" s="5"/>
      <c r="EJ477" s="5"/>
      <c r="EK477" s="5"/>
      <c r="EL477" s="5"/>
      <c r="EM477" s="5"/>
      <c r="EN477" s="5"/>
      <c r="EO477" s="5"/>
      <c r="EP477" s="5"/>
      <c r="EQ477" s="5"/>
      <c r="ER477" s="5"/>
      <c r="ES477" s="5"/>
      <c r="ET477" s="5"/>
      <c r="EU477" s="5"/>
      <c r="EV477" s="5"/>
      <c r="EW477" s="5"/>
      <c r="EX477" s="5"/>
      <c r="EY477" s="5"/>
      <c r="EZ477" s="5"/>
      <c r="FA477" s="5"/>
      <c r="FB477" s="5"/>
      <c r="FC477" s="5"/>
      <c r="FD477" s="5"/>
      <c r="FE477" s="5"/>
      <c r="FF477" s="5"/>
      <c r="FG477" s="5"/>
      <c r="FH477" s="5"/>
      <c r="FI477" s="5"/>
      <c r="FJ477" s="5"/>
      <c r="FK477" s="5"/>
      <c r="FL477" s="5"/>
      <c r="FM477" s="5"/>
      <c r="FN477" s="5"/>
      <c r="FO477" s="5"/>
      <c r="FP477" s="5"/>
      <c r="FQ477" s="5"/>
      <c r="FR477" s="5"/>
      <c r="FS477" s="5"/>
      <c r="FT477" s="5"/>
      <c r="FU477" s="5"/>
      <c r="FV477" s="5"/>
      <c r="FW477" s="5"/>
      <c r="FX477" s="5"/>
      <c r="FY477" s="5"/>
      <c r="FZ477" s="5"/>
      <c r="GA477" s="5"/>
      <c r="GB477" s="5"/>
      <c r="GC477" s="5"/>
      <c r="GD477" s="5"/>
      <c r="GE477" s="5"/>
      <c r="GF477" s="5"/>
      <c r="GG477" s="5"/>
      <c r="GH477" s="5"/>
      <c r="GI477" s="5"/>
      <c r="GJ477" s="5"/>
      <c r="GK477" s="5"/>
      <c r="GL477" s="5"/>
      <c r="GM477" s="5"/>
      <c r="GN477" s="5"/>
      <c r="GO477" s="5"/>
      <c r="GP477" s="5"/>
      <c r="GQ477" s="5"/>
      <c r="GR477" s="5"/>
      <c r="GS477" s="5"/>
      <c r="GT477" s="5"/>
      <c r="GU477" s="5"/>
      <c r="GV477" s="5"/>
      <c r="GW477" s="5"/>
      <c r="GX477" s="5"/>
      <c r="GY477" s="5"/>
      <c r="GZ477" s="5"/>
      <c r="HA477" s="5"/>
      <c r="HB477" s="5"/>
      <c r="HC477" s="5"/>
      <c r="HD477" s="5"/>
      <c r="HE477" s="5"/>
      <c r="HF477" s="5"/>
      <c r="HG477" s="5"/>
      <c r="HH477" s="5"/>
      <c r="HI477" s="5"/>
      <c r="HJ477" s="5"/>
      <c r="HK477" s="5"/>
      <c r="HL477" s="5"/>
      <c r="HM477" s="5"/>
      <c r="HN477" s="5"/>
      <c r="HO477" s="5"/>
      <c r="HP477" s="5"/>
    </row>
    <row r="478" spans="1:224" ht="12" customHeight="1" x14ac:dyDescent="0.25">
      <c r="A478" s="6"/>
      <c r="B478" s="17" t="s">
        <v>105</v>
      </c>
      <c r="C478" s="38"/>
      <c r="D478" s="38"/>
      <c r="E478" s="38"/>
      <c r="F478" s="38"/>
      <c r="G478" s="39"/>
      <c r="H478" s="39"/>
      <c r="I478" s="39"/>
      <c r="J478" s="39"/>
      <c r="K478" s="38"/>
      <c r="L478" s="38"/>
      <c r="M478" s="38"/>
      <c r="N478" s="38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  <c r="AA478" s="5"/>
      <c r="AB478" s="5"/>
      <c r="AC478" s="5"/>
      <c r="AD478" s="5"/>
      <c r="AE478" s="5"/>
      <c r="AF478" s="5"/>
      <c r="AG478" s="5"/>
      <c r="AH478" s="5"/>
      <c r="AI478" s="5"/>
      <c r="AJ478" s="5"/>
      <c r="AK478" s="5"/>
      <c r="AL478" s="5"/>
      <c r="AM478" s="5"/>
      <c r="AN478" s="5"/>
      <c r="AO478" s="5"/>
      <c r="AP478" s="5"/>
      <c r="AQ478" s="5"/>
      <c r="AR478" s="5"/>
      <c r="AS478" s="5"/>
      <c r="AT478" s="5"/>
      <c r="AU478" s="5"/>
      <c r="AV478" s="5"/>
      <c r="AW478" s="5"/>
      <c r="AX478" s="5"/>
      <c r="AY478" s="5"/>
      <c r="AZ478" s="5"/>
      <c r="BA478" s="5"/>
      <c r="BB478" s="5"/>
      <c r="BC478" s="5"/>
      <c r="BD478" s="5"/>
      <c r="BE478" s="5"/>
      <c r="BF478" s="5"/>
      <c r="BG478" s="5"/>
      <c r="BH478" s="5"/>
      <c r="BI478" s="5"/>
      <c r="BJ478" s="5"/>
      <c r="BK478" s="5"/>
      <c r="BL478" s="5"/>
      <c r="BM478" s="5"/>
      <c r="BN478" s="5"/>
      <c r="BO478" s="5"/>
      <c r="BP478" s="5"/>
      <c r="BQ478" s="5"/>
      <c r="BR478" s="5"/>
      <c r="BS478" s="5"/>
      <c r="BT478" s="5"/>
      <c r="BU478" s="5"/>
      <c r="BV478" s="5"/>
      <c r="BW478" s="5"/>
      <c r="BX478" s="5"/>
      <c r="BY478" s="5"/>
      <c r="BZ478" s="5"/>
      <c r="CA478" s="5"/>
      <c r="CB478" s="5"/>
      <c r="CC478" s="5"/>
      <c r="CD478" s="5"/>
      <c r="CE478" s="5"/>
      <c r="CF478" s="5"/>
      <c r="CG478" s="5"/>
      <c r="CH478" s="5"/>
      <c r="CI478" s="5"/>
      <c r="CJ478" s="5"/>
      <c r="CK478" s="5"/>
      <c r="CL478" s="5"/>
      <c r="CM478" s="5"/>
      <c r="CN478" s="5"/>
      <c r="CO478" s="5"/>
      <c r="CP478" s="5"/>
      <c r="CQ478" s="5"/>
      <c r="CR478" s="5"/>
      <c r="CS478" s="5"/>
      <c r="CT478" s="5"/>
      <c r="CU478" s="5"/>
      <c r="CV478" s="5"/>
      <c r="CW478" s="5"/>
      <c r="CX478" s="5"/>
      <c r="CY478" s="5"/>
      <c r="CZ478" s="5"/>
      <c r="DA478" s="5"/>
      <c r="DB478" s="5"/>
      <c r="DC478" s="5"/>
      <c r="DD478" s="5"/>
      <c r="DE478" s="5"/>
      <c r="DF478" s="5"/>
      <c r="DG478" s="5"/>
      <c r="DH478" s="5"/>
      <c r="DI478" s="5"/>
      <c r="DJ478" s="5"/>
      <c r="DK478" s="5"/>
      <c r="DL478" s="5"/>
      <c r="DM478" s="5"/>
      <c r="DN478" s="5"/>
      <c r="DO478" s="5"/>
      <c r="DP478" s="5"/>
      <c r="DQ478" s="5"/>
      <c r="DR478" s="5"/>
      <c r="DS478" s="5"/>
      <c r="DT478" s="5"/>
      <c r="DU478" s="5"/>
      <c r="DV478" s="5"/>
      <c r="DW478" s="5"/>
      <c r="DX478" s="5"/>
      <c r="DY478" s="5"/>
      <c r="DZ478" s="5"/>
      <c r="EA478" s="5"/>
      <c r="EB478" s="5"/>
      <c r="EC478" s="5"/>
      <c r="ED478" s="5"/>
      <c r="EE478" s="5"/>
      <c r="EF478" s="5"/>
      <c r="EG478" s="5"/>
      <c r="EH478" s="5"/>
      <c r="EI478" s="5"/>
      <c r="EJ478" s="5"/>
      <c r="EK478" s="5"/>
      <c r="EL478" s="5"/>
      <c r="EM478" s="5"/>
      <c r="EN478" s="5"/>
      <c r="EO478" s="5"/>
      <c r="EP478" s="5"/>
      <c r="EQ478" s="5"/>
      <c r="ER478" s="5"/>
      <c r="ES478" s="5"/>
      <c r="ET478" s="5"/>
      <c r="EU478" s="5"/>
      <c r="EV478" s="5"/>
      <c r="EW478" s="5"/>
      <c r="EX478" s="5"/>
      <c r="EY478" s="5"/>
      <c r="EZ478" s="5"/>
      <c r="FA478" s="5"/>
      <c r="FB478" s="5"/>
      <c r="FC478" s="5"/>
      <c r="FD478" s="5"/>
      <c r="FE478" s="5"/>
      <c r="FF478" s="5"/>
      <c r="FG478" s="5"/>
      <c r="FH478" s="5"/>
      <c r="FI478" s="5"/>
      <c r="FJ478" s="5"/>
      <c r="FK478" s="5"/>
      <c r="FL478" s="5"/>
      <c r="FM478" s="5"/>
      <c r="FN478" s="5"/>
      <c r="FO478" s="5"/>
      <c r="FP478" s="5"/>
      <c r="FQ478" s="5"/>
      <c r="FR478" s="5"/>
      <c r="FS478" s="5"/>
      <c r="FT478" s="5"/>
      <c r="FU478" s="5"/>
      <c r="FV478" s="5"/>
      <c r="FW478" s="5"/>
      <c r="FX478" s="5"/>
      <c r="FY478" s="5"/>
      <c r="FZ478" s="5"/>
      <c r="GA478" s="5"/>
      <c r="GB478" s="5"/>
      <c r="GC478" s="5"/>
      <c r="GD478" s="5"/>
      <c r="GE478" s="5"/>
      <c r="GF478" s="5"/>
      <c r="GG478" s="5"/>
      <c r="GH478" s="5"/>
      <c r="GI478" s="5"/>
      <c r="GJ478" s="5"/>
      <c r="GK478" s="5"/>
      <c r="GL478" s="5"/>
      <c r="GM478" s="5"/>
      <c r="GN478" s="5"/>
      <c r="GO478" s="5"/>
      <c r="GP478" s="5"/>
      <c r="GQ478" s="5"/>
      <c r="GR478" s="5"/>
      <c r="GS478" s="5"/>
      <c r="GT478" s="5"/>
      <c r="GU478" s="5"/>
      <c r="GV478" s="5"/>
      <c r="GW478" s="5"/>
      <c r="GX478" s="5"/>
      <c r="GY478" s="5"/>
      <c r="GZ478" s="5"/>
      <c r="HA478" s="5"/>
      <c r="HB478" s="5"/>
      <c r="HC478" s="5"/>
      <c r="HD478" s="5"/>
      <c r="HE478" s="5"/>
      <c r="HF478" s="5"/>
      <c r="HG478" s="5"/>
      <c r="HH478" s="5"/>
      <c r="HI478" s="5"/>
      <c r="HJ478" s="5"/>
      <c r="HK478" s="5"/>
      <c r="HL478" s="5"/>
      <c r="HM478" s="5"/>
      <c r="HN478" s="5"/>
      <c r="HO478" s="5"/>
      <c r="HP478" s="5"/>
    </row>
    <row r="479" spans="1:224" ht="12" customHeight="1" x14ac:dyDescent="0.25">
      <c r="A479" s="6"/>
      <c r="B479" s="18" t="s">
        <v>19</v>
      </c>
      <c r="C479" s="38"/>
      <c r="D479" s="38"/>
      <c r="E479" s="38"/>
      <c r="F479" s="38"/>
      <c r="G479" s="39"/>
      <c r="H479" s="39"/>
      <c r="I479" s="39"/>
      <c r="J479" s="39"/>
      <c r="K479" s="38"/>
      <c r="L479" s="38"/>
      <c r="M479" s="38"/>
      <c r="N479" s="38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  <c r="AA479" s="5"/>
      <c r="AB479" s="5"/>
      <c r="AC479" s="5"/>
      <c r="AD479" s="5"/>
      <c r="AE479" s="5"/>
      <c r="AF479" s="5"/>
      <c r="AG479" s="5"/>
      <c r="AH479" s="5"/>
      <c r="AI479" s="5"/>
      <c r="AJ479" s="5"/>
      <c r="AK479" s="5"/>
      <c r="AL479" s="5"/>
      <c r="AM479" s="5"/>
      <c r="AN479" s="5"/>
      <c r="AO479" s="5"/>
      <c r="AP479" s="5"/>
      <c r="AQ479" s="5"/>
      <c r="AR479" s="5"/>
      <c r="AS479" s="5"/>
      <c r="AT479" s="5"/>
      <c r="AU479" s="5"/>
      <c r="AV479" s="5"/>
      <c r="AW479" s="5"/>
      <c r="AX479" s="5"/>
      <c r="AY479" s="5"/>
      <c r="AZ479" s="5"/>
      <c r="BA479" s="5"/>
      <c r="BB479" s="5"/>
      <c r="BC479" s="5"/>
      <c r="BD479" s="5"/>
      <c r="BE479" s="5"/>
      <c r="BF479" s="5"/>
      <c r="BG479" s="5"/>
      <c r="BH479" s="5"/>
      <c r="BI479" s="5"/>
      <c r="BJ479" s="5"/>
      <c r="BK479" s="5"/>
      <c r="BL479" s="5"/>
      <c r="BM479" s="5"/>
      <c r="BN479" s="5"/>
      <c r="BO479" s="5"/>
      <c r="BP479" s="5"/>
      <c r="BQ479" s="5"/>
      <c r="BR479" s="5"/>
      <c r="BS479" s="5"/>
      <c r="BT479" s="5"/>
      <c r="BU479" s="5"/>
      <c r="BV479" s="5"/>
      <c r="BW479" s="5"/>
      <c r="BX479" s="5"/>
      <c r="BY479" s="5"/>
      <c r="BZ479" s="5"/>
      <c r="CA479" s="5"/>
      <c r="CB479" s="5"/>
      <c r="CC479" s="5"/>
      <c r="CD479" s="5"/>
      <c r="CE479" s="5"/>
      <c r="CF479" s="5"/>
      <c r="CG479" s="5"/>
      <c r="CH479" s="5"/>
      <c r="CI479" s="5"/>
      <c r="CJ479" s="5"/>
      <c r="CK479" s="5"/>
      <c r="CL479" s="5"/>
      <c r="CM479" s="5"/>
      <c r="CN479" s="5"/>
      <c r="CO479" s="5"/>
      <c r="CP479" s="5"/>
      <c r="CQ479" s="5"/>
      <c r="CR479" s="5"/>
      <c r="CS479" s="5"/>
      <c r="CT479" s="5"/>
      <c r="CU479" s="5"/>
      <c r="CV479" s="5"/>
      <c r="CW479" s="5"/>
      <c r="CX479" s="5"/>
      <c r="CY479" s="5"/>
      <c r="CZ479" s="5"/>
      <c r="DA479" s="5"/>
      <c r="DB479" s="5"/>
      <c r="DC479" s="5"/>
      <c r="DD479" s="5"/>
      <c r="DE479" s="5"/>
      <c r="DF479" s="5"/>
      <c r="DG479" s="5"/>
      <c r="DH479" s="5"/>
      <c r="DI479" s="5"/>
      <c r="DJ479" s="5"/>
      <c r="DK479" s="5"/>
      <c r="DL479" s="5"/>
      <c r="DM479" s="5"/>
      <c r="DN479" s="5"/>
      <c r="DO479" s="5"/>
      <c r="DP479" s="5"/>
      <c r="DQ479" s="5"/>
      <c r="DR479" s="5"/>
      <c r="DS479" s="5"/>
      <c r="DT479" s="5"/>
      <c r="DU479" s="5"/>
      <c r="DV479" s="5"/>
      <c r="DW479" s="5"/>
      <c r="DX479" s="5"/>
      <c r="DY479" s="5"/>
      <c r="DZ479" s="5"/>
      <c r="EA479" s="5"/>
      <c r="EB479" s="5"/>
      <c r="EC479" s="5"/>
      <c r="ED479" s="5"/>
      <c r="EE479" s="5"/>
      <c r="EF479" s="5"/>
      <c r="EG479" s="5"/>
      <c r="EH479" s="5"/>
      <c r="EI479" s="5"/>
      <c r="EJ479" s="5"/>
      <c r="EK479" s="5"/>
      <c r="EL479" s="5"/>
      <c r="EM479" s="5"/>
      <c r="EN479" s="5"/>
      <c r="EO479" s="5"/>
      <c r="EP479" s="5"/>
      <c r="EQ479" s="5"/>
      <c r="ER479" s="5"/>
      <c r="ES479" s="5"/>
      <c r="ET479" s="5"/>
      <c r="EU479" s="5"/>
      <c r="EV479" s="5"/>
      <c r="EW479" s="5"/>
      <c r="EX479" s="5"/>
      <c r="EY479" s="5"/>
      <c r="EZ479" s="5"/>
      <c r="FA479" s="5"/>
      <c r="FB479" s="5"/>
      <c r="FC479" s="5"/>
      <c r="FD479" s="5"/>
      <c r="FE479" s="5"/>
      <c r="FF479" s="5"/>
      <c r="FG479" s="5"/>
      <c r="FH479" s="5"/>
      <c r="FI479" s="5"/>
      <c r="FJ479" s="5"/>
      <c r="FK479" s="5"/>
      <c r="FL479" s="5"/>
      <c r="FM479" s="5"/>
      <c r="FN479" s="5"/>
      <c r="FO479" s="5"/>
      <c r="FP479" s="5"/>
      <c r="FQ479" s="5"/>
      <c r="FR479" s="5"/>
      <c r="FS479" s="5"/>
      <c r="FT479" s="5"/>
      <c r="FU479" s="5"/>
      <c r="FV479" s="5"/>
      <c r="FW479" s="5"/>
      <c r="FX479" s="5"/>
      <c r="FY479" s="5"/>
      <c r="FZ479" s="5"/>
      <c r="GA479" s="5"/>
      <c r="GB479" s="5"/>
      <c r="GC479" s="5"/>
      <c r="GD479" s="5"/>
      <c r="GE479" s="5"/>
      <c r="GF479" s="5"/>
      <c r="GG479" s="5"/>
      <c r="GH479" s="5"/>
      <c r="GI479" s="5"/>
      <c r="GJ479" s="5"/>
      <c r="GK479" s="5"/>
      <c r="GL479" s="5"/>
      <c r="GM479" s="5"/>
      <c r="GN479" s="5"/>
      <c r="GO479" s="5"/>
      <c r="GP479" s="5"/>
      <c r="GQ479" s="5"/>
      <c r="GR479" s="5"/>
      <c r="GS479" s="5"/>
      <c r="GT479" s="5"/>
      <c r="GU479" s="5"/>
      <c r="GV479" s="5"/>
      <c r="GW479" s="5"/>
      <c r="GX479" s="5"/>
      <c r="GY479" s="5"/>
      <c r="GZ479" s="5"/>
      <c r="HA479" s="5"/>
      <c r="HB479" s="5"/>
      <c r="HC479" s="5"/>
      <c r="HD479" s="5"/>
      <c r="HE479" s="5"/>
      <c r="HF479" s="5"/>
      <c r="HG479" s="5"/>
      <c r="HH479" s="5"/>
      <c r="HI479" s="5"/>
      <c r="HJ479" s="5"/>
      <c r="HK479" s="5"/>
      <c r="HL479" s="5"/>
      <c r="HM479" s="5"/>
      <c r="HN479" s="5"/>
      <c r="HO479" s="5"/>
      <c r="HP479" s="5"/>
    </row>
    <row r="480" spans="1:224" ht="12" customHeight="1" x14ac:dyDescent="0.25">
      <c r="A480" s="6">
        <v>15</v>
      </c>
      <c r="B480" s="40" t="s">
        <v>158</v>
      </c>
      <c r="C480" s="19" t="s">
        <v>62</v>
      </c>
      <c r="D480" s="14">
        <v>4.5999999999999996</v>
      </c>
      <c r="E480" s="14">
        <v>5.8</v>
      </c>
      <c r="F480" s="14">
        <v>0</v>
      </c>
      <c r="G480" s="15">
        <v>71</v>
      </c>
      <c r="H480" s="15">
        <v>200</v>
      </c>
      <c r="I480" s="15">
        <v>11</v>
      </c>
      <c r="J480" s="15">
        <v>120</v>
      </c>
      <c r="K480" s="14">
        <v>0.2</v>
      </c>
      <c r="L480" s="14">
        <v>0.01</v>
      </c>
      <c r="M480" s="14">
        <v>0.14000000000000001</v>
      </c>
      <c r="N480" s="14">
        <v>0.06</v>
      </c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  <c r="AA480" s="5"/>
      <c r="AB480" s="5"/>
      <c r="AC480" s="5"/>
      <c r="AD480" s="5"/>
      <c r="AE480" s="5"/>
      <c r="AF480" s="5"/>
      <c r="AG480" s="5"/>
      <c r="AH480" s="5"/>
      <c r="AI480" s="5"/>
      <c r="AJ480" s="5"/>
      <c r="AK480" s="5"/>
      <c r="AL480" s="5"/>
      <c r="AM480" s="5"/>
      <c r="AN480" s="5"/>
      <c r="AO480" s="5"/>
      <c r="AP480" s="5"/>
      <c r="AQ480" s="5"/>
      <c r="AR480" s="5"/>
      <c r="AS480" s="5"/>
      <c r="AT480" s="5"/>
      <c r="AU480" s="5"/>
      <c r="AV480" s="5"/>
      <c r="AW480" s="5"/>
      <c r="AX480" s="5"/>
      <c r="AY480" s="5"/>
      <c r="AZ480" s="5"/>
      <c r="BA480" s="5"/>
      <c r="BB480" s="5"/>
      <c r="BC480" s="5"/>
      <c r="BD480" s="5"/>
      <c r="BE480" s="5"/>
      <c r="BF480" s="5"/>
      <c r="BG480" s="5"/>
      <c r="BH480" s="5"/>
      <c r="BI480" s="5"/>
      <c r="BJ480" s="5"/>
      <c r="BK480" s="5"/>
      <c r="BL480" s="5"/>
      <c r="BM480" s="5"/>
      <c r="BN480" s="5"/>
      <c r="BO480" s="5"/>
      <c r="BP480" s="5"/>
      <c r="BQ480" s="5"/>
      <c r="BR480" s="5"/>
      <c r="BS480" s="5"/>
      <c r="BT480" s="5"/>
      <c r="BU480" s="5"/>
      <c r="BV480" s="5"/>
      <c r="BW480" s="5"/>
      <c r="BX480" s="5"/>
      <c r="BY480" s="5"/>
      <c r="BZ480" s="5"/>
      <c r="CA480" s="5"/>
      <c r="CB480" s="5"/>
      <c r="CC480" s="5"/>
      <c r="CD480" s="5"/>
      <c r="CE480" s="5"/>
      <c r="CF480" s="5"/>
      <c r="CG480" s="5"/>
      <c r="CH480" s="5"/>
      <c r="CI480" s="5"/>
      <c r="CJ480" s="5"/>
      <c r="CK480" s="5"/>
      <c r="CL480" s="5"/>
      <c r="CM480" s="5"/>
      <c r="CN480" s="5"/>
      <c r="CO480" s="5"/>
      <c r="CP480" s="5"/>
      <c r="CQ480" s="5"/>
      <c r="CR480" s="5"/>
      <c r="CS480" s="5"/>
      <c r="CT480" s="5"/>
      <c r="CU480" s="5"/>
      <c r="CV480" s="5"/>
      <c r="CW480" s="5"/>
      <c r="CX480" s="5"/>
      <c r="CY480" s="5"/>
      <c r="CZ480" s="5"/>
      <c r="DA480" s="5"/>
      <c r="DB480" s="5"/>
      <c r="DC480" s="5"/>
      <c r="DD480" s="5"/>
      <c r="DE480" s="5"/>
      <c r="DF480" s="5"/>
      <c r="DG480" s="5"/>
      <c r="DH480" s="5"/>
      <c r="DI480" s="5"/>
      <c r="DJ480" s="5"/>
      <c r="DK480" s="5"/>
      <c r="DL480" s="5"/>
      <c r="DM480" s="5"/>
      <c r="DN480" s="5"/>
      <c r="DO480" s="5"/>
      <c r="DP480" s="5"/>
      <c r="DQ480" s="5"/>
      <c r="DR480" s="5"/>
      <c r="DS480" s="5"/>
      <c r="DT480" s="5"/>
      <c r="DU480" s="5"/>
      <c r="DV480" s="5"/>
      <c r="DW480" s="5"/>
      <c r="DX480" s="5"/>
      <c r="DY480" s="5"/>
      <c r="DZ480" s="5"/>
      <c r="EA480" s="5"/>
      <c r="EB480" s="5"/>
      <c r="EC480" s="5"/>
      <c r="ED480" s="5"/>
      <c r="EE480" s="5"/>
      <c r="EF480" s="5"/>
      <c r="EG480" s="5"/>
      <c r="EH480" s="5"/>
      <c r="EI480" s="5"/>
      <c r="EJ480" s="5"/>
      <c r="EK480" s="5"/>
      <c r="EL480" s="5"/>
      <c r="EM480" s="5"/>
      <c r="EN480" s="5"/>
      <c r="EO480" s="5"/>
      <c r="EP480" s="5"/>
      <c r="EQ480" s="5"/>
      <c r="ER480" s="5"/>
      <c r="ES480" s="5"/>
      <c r="ET480" s="5"/>
      <c r="EU480" s="5"/>
      <c r="EV480" s="5"/>
      <c r="EW480" s="5"/>
      <c r="EX480" s="5"/>
      <c r="EY480" s="5"/>
      <c r="EZ480" s="5"/>
      <c r="FA480" s="5"/>
      <c r="FB480" s="5"/>
      <c r="FC480" s="5"/>
      <c r="FD480" s="5"/>
      <c r="FE480" s="5"/>
      <c r="FF480" s="5"/>
      <c r="FG480" s="5"/>
      <c r="FH480" s="5"/>
      <c r="FI480" s="5"/>
      <c r="FJ480" s="5"/>
      <c r="FK480" s="5"/>
      <c r="FL480" s="5"/>
      <c r="FM480" s="5"/>
      <c r="FN480" s="5"/>
      <c r="FO480" s="5"/>
      <c r="FP480" s="5"/>
      <c r="FQ480" s="5"/>
      <c r="FR480" s="5"/>
      <c r="FS480" s="5"/>
      <c r="FT480" s="5"/>
      <c r="FU480" s="5"/>
      <c r="FV480" s="5"/>
      <c r="FW480" s="5"/>
      <c r="FX480" s="5"/>
      <c r="FY480" s="5"/>
      <c r="FZ480" s="5"/>
      <c r="GA480" s="5"/>
      <c r="GB480" s="5"/>
      <c r="GC480" s="5"/>
      <c r="GD480" s="5"/>
      <c r="GE480" s="5"/>
      <c r="GF480" s="5"/>
      <c r="GG480" s="5"/>
      <c r="GH480" s="5"/>
      <c r="GI480" s="5"/>
      <c r="GJ480" s="5"/>
      <c r="GK480" s="5"/>
      <c r="GL480" s="5"/>
      <c r="GM480" s="5"/>
      <c r="GN480" s="5"/>
      <c r="GO480" s="5"/>
      <c r="GP480" s="5"/>
      <c r="GQ480" s="5"/>
      <c r="GR480" s="5"/>
      <c r="GS480" s="5"/>
      <c r="GT480" s="5"/>
      <c r="GU480" s="5"/>
      <c r="GV480" s="5"/>
      <c r="GW480" s="5"/>
      <c r="GX480" s="5"/>
      <c r="GY480" s="5"/>
      <c r="GZ480" s="5"/>
      <c r="HA480" s="5"/>
      <c r="HB480" s="5"/>
      <c r="HC480" s="5"/>
      <c r="HD480" s="5"/>
      <c r="HE480" s="5"/>
      <c r="HF480" s="5"/>
      <c r="HG480" s="5"/>
      <c r="HH480" s="5"/>
      <c r="HI480" s="5"/>
      <c r="HJ480" s="5"/>
      <c r="HK480" s="5"/>
      <c r="HL480" s="5"/>
      <c r="HM480" s="5"/>
      <c r="HN480" s="5"/>
      <c r="HO480" s="5"/>
      <c r="HP480" s="5"/>
    </row>
    <row r="481" spans="1:224" ht="12" customHeight="1" x14ac:dyDescent="0.25">
      <c r="A481" s="6">
        <v>14</v>
      </c>
      <c r="B481" s="40" t="s">
        <v>45</v>
      </c>
      <c r="C481" s="19" t="s">
        <v>21</v>
      </c>
      <c r="D481" s="14">
        <v>0.1</v>
      </c>
      <c r="E481" s="14">
        <v>7.3</v>
      </c>
      <c r="F481" s="14">
        <v>0.1</v>
      </c>
      <c r="G481" s="15">
        <v>66</v>
      </c>
      <c r="H481" s="15">
        <v>2</v>
      </c>
      <c r="I481" s="15">
        <v>0</v>
      </c>
      <c r="J481" s="15">
        <v>3</v>
      </c>
      <c r="K481" s="14">
        <v>0</v>
      </c>
      <c r="L481" s="14">
        <v>0</v>
      </c>
      <c r="M481" s="14">
        <v>0</v>
      </c>
      <c r="N481" s="14">
        <v>0</v>
      </c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  <c r="AA481" s="5"/>
      <c r="AB481" s="5"/>
      <c r="AC481" s="5"/>
      <c r="AD481" s="5"/>
      <c r="AE481" s="5"/>
      <c r="AF481" s="5"/>
      <c r="AG481" s="5"/>
      <c r="AH481" s="5"/>
      <c r="AI481" s="5"/>
      <c r="AJ481" s="5"/>
      <c r="AK481" s="5"/>
      <c r="AL481" s="5"/>
      <c r="AM481" s="5"/>
      <c r="AN481" s="5"/>
      <c r="AO481" s="5"/>
      <c r="AP481" s="5"/>
      <c r="AQ481" s="5"/>
      <c r="AR481" s="5"/>
      <c r="AS481" s="5"/>
      <c r="AT481" s="5"/>
      <c r="AU481" s="5"/>
      <c r="AV481" s="5"/>
      <c r="AW481" s="5"/>
      <c r="AX481" s="5"/>
      <c r="AY481" s="5"/>
      <c r="AZ481" s="5"/>
      <c r="BA481" s="5"/>
      <c r="BB481" s="5"/>
      <c r="BC481" s="5"/>
      <c r="BD481" s="5"/>
      <c r="BE481" s="5"/>
      <c r="BF481" s="5"/>
      <c r="BG481" s="5"/>
      <c r="BH481" s="5"/>
      <c r="BI481" s="5"/>
      <c r="BJ481" s="5"/>
      <c r="BK481" s="5"/>
      <c r="BL481" s="5"/>
      <c r="BM481" s="5"/>
      <c r="BN481" s="5"/>
      <c r="BO481" s="5"/>
      <c r="BP481" s="5"/>
      <c r="BQ481" s="5"/>
      <c r="BR481" s="5"/>
      <c r="BS481" s="5"/>
      <c r="BT481" s="5"/>
      <c r="BU481" s="5"/>
      <c r="BV481" s="5"/>
      <c r="BW481" s="5"/>
      <c r="BX481" s="5"/>
      <c r="BY481" s="5"/>
      <c r="BZ481" s="5"/>
      <c r="CA481" s="5"/>
      <c r="CB481" s="5"/>
      <c r="CC481" s="5"/>
      <c r="CD481" s="5"/>
      <c r="CE481" s="5"/>
      <c r="CF481" s="5"/>
      <c r="CG481" s="5"/>
      <c r="CH481" s="5"/>
      <c r="CI481" s="5"/>
      <c r="CJ481" s="5"/>
      <c r="CK481" s="5"/>
      <c r="CL481" s="5"/>
      <c r="CM481" s="5"/>
      <c r="CN481" s="5"/>
      <c r="CO481" s="5"/>
      <c r="CP481" s="5"/>
      <c r="CQ481" s="5"/>
      <c r="CR481" s="5"/>
      <c r="CS481" s="5"/>
      <c r="CT481" s="5"/>
      <c r="CU481" s="5"/>
      <c r="CV481" s="5"/>
      <c r="CW481" s="5"/>
      <c r="CX481" s="5"/>
      <c r="CY481" s="5"/>
      <c r="CZ481" s="5"/>
      <c r="DA481" s="5"/>
      <c r="DB481" s="5"/>
      <c r="DC481" s="5"/>
      <c r="DD481" s="5"/>
      <c r="DE481" s="5"/>
      <c r="DF481" s="5"/>
      <c r="DG481" s="5"/>
      <c r="DH481" s="5"/>
      <c r="DI481" s="5"/>
      <c r="DJ481" s="5"/>
      <c r="DK481" s="5"/>
      <c r="DL481" s="5"/>
      <c r="DM481" s="5"/>
      <c r="DN481" s="5"/>
      <c r="DO481" s="5"/>
      <c r="DP481" s="5"/>
      <c r="DQ481" s="5"/>
      <c r="DR481" s="5"/>
      <c r="DS481" s="5"/>
      <c r="DT481" s="5"/>
      <c r="DU481" s="5"/>
      <c r="DV481" s="5"/>
      <c r="DW481" s="5"/>
      <c r="DX481" s="5"/>
      <c r="DY481" s="5"/>
      <c r="DZ481" s="5"/>
      <c r="EA481" s="5"/>
      <c r="EB481" s="5"/>
      <c r="EC481" s="5"/>
      <c r="ED481" s="5"/>
      <c r="EE481" s="5"/>
      <c r="EF481" s="5"/>
      <c r="EG481" s="5"/>
      <c r="EH481" s="5"/>
      <c r="EI481" s="5"/>
      <c r="EJ481" s="5"/>
      <c r="EK481" s="5"/>
      <c r="EL481" s="5"/>
      <c r="EM481" s="5"/>
      <c r="EN481" s="5"/>
      <c r="EO481" s="5"/>
      <c r="EP481" s="5"/>
      <c r="EQ481" s="5"/>
      <c r="ER481" s="5"/>
      <c r="ES481" s="5"/>
      <c r="ET481" s="5"/>
      <c r="EU481" s="5"/>
      <c r="EV481" s="5"/>
      <c r="EW481" s="5"/>
      <c r="EX481" s="5"/>
      <c r="EY481" s="5"/>
      <c r="EZ481" s="5"/>
      <c r="FA481" s="5"/>
      <c r="FB481" s="5"/>
      <c r="FC481" s="5"/>
      <c r="FD481" s="5"/>
      <c r="FE481" s="5"/>
      <c r="FF481" s="5"/>
      <c r="FG481" s="5"/>
      <c r="FH481" s="5"/>
      <c r="FI481" s="5"/>
      <c r="FJ481" s="5"/>
      <c r="FK481" s="5"/>
      <c r="FL481" s="5"/>
      <c r="FM481" s="5"/>
      <c r="FN481" s="5"/>
      <c r="FO481" s="5"/>
      <c r="FP481" s="5"/>
      <c r="FQ481" s="5"/>
      <c r="FR481" s="5"/>
      <c r="FS481" s="5"/>
      <c r="FT481" s="5"/>
      <c r="FU481" s="5"/>
      <c r="FV481" s="5"/>
      <c r="FW481" s="5"/>
      <c r="FX481" s="5"/>
      <c r="FY481" s="5"/>
      <c r="FZ481" s="5"/>
      <c r="GA481" s="5"/>
      <c r="GB481" s="5"/>
      <c r="GC481" s="5"/>
      <c r="GD481" s="5"/>
      <c r="GE481" s="5"/>
      <c r="GF481" s="5"/>
      <c r="GG481" s="5"/>
      <c r="GH481" s="5"/>
      <c r="GI481" s="5"/>
      <c r="GJ481" s="5"/>
      <c r="GK481" s="5"/>
      <c r="GL481" s="5"/>
      <c r="GM481" s="5"/>
      <c r="GN481" s="5"/>
      <c r="GO481" s="5"/>
      <c r="GP481" s="5"/>
      <c r="GQ481" s="5"/>
      <c r="GR481" s="5"/>
      <c r="GS481" s="5"/>
      <c r="GT481" s="5"/>
      <c r="GU481" s="5"/>
      <c r="GV481" s="5"/>
      <c r="GW481" s="5"/>
      <c r="GX481" s="5"/>
      <c r="GY481" s="5"/>
      <c r="GZ481" s="5"/>
      <c r="HA481" s="5"/>
      <c r="HB481" s="5"/>
      <c r="HC481" s="5"/>
      <c r="HD481" s="5"/>
      <c r="HE481" s="5"/>
      <c r="HF481" s="5"/>
      <c r="HG481" s="5"/>
      <c r="HH481" s="5"/>
      <c r="HI481" s="5"/>
      <c r="HJ481" s="5"/>
      <c r="HK481" s="5"/>
      <c r="HL481" s="5"/>
      <c r="HM481" s="5"/>
      <c r="HN481" s="5"/>
      <c r="HO481" s="5"/>
      <c r="HP481" s="5"/>
    </row>
    <row r="482" spans="1:224" ht="12" customHeight="1" x14ac:dyDescent="0.25">
      <c r="A482" s="6">
        <v>295</v>
      </c>
      <c r="B482" s="40" t="s">
        <v>52</v>
      </c>
      <c r="C482" s="19" t="s">
        <v>40</v>
      </c>
      <c r="D482" s="14">
        <v>20.2</v>
      </c>
      <c r="E482" s="14">
        <v>8.9700000000000006</v>
      </c>
      <c r="F482" s="14">
        <v>16.8</v>
      </c>
      <c r="G482" s="15">
        <v>229</v>
      </c>
      <c r="H482" s="15">
        <v>42</v>
      </c>
      <c r="I482" s="15">
        <v>72</v>
      </c>
      <c r="J482" s="15">
        <v>151</v>
      </c>
      <c r="K482" s="14">
        <v>1.8</v>
      </c>
      <c r="L482" s="14">
        <v>0.2</v>
      </c>
      <c r="M482" s="14">
        <v>1.3</v>
      </c>
      <c r="N482" s="14">
        <v>0.06</v>
      </c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  <c r="AA482" s="5"/>
      <c r="AB482" s="5"/>
      <c r="AC482" s="5"/>
      <c r="AD482" s="5"/>
      <c r="AE482" s="5"/>
      <c r="AF482" s="5"/>
      <c r="AG482" s="5"/>
      <c r="AH482" s="5"/>
      <c r="AI482" s="5"/>
      <c r="AJ482" s="5"/>
      <c r="AK482" s="5"/>
      <c r="AL482" s="5"/>
      <c r="AM482" s="5"/>
      <c r="AN482" s="5"/>
      <c r="AO482" s="5"/>
      <c r="AP482" s="5"/>
      <c r="AQ482" s="5"/>
      <c r="AR482" s="5"/>
      <c r="AS482" s="5"/>
      <c r="AT482" s="5"/>
      <c r="AU482" s="5"/>
      <c r="AV482" s="5"/>
      <c r="AW482" s="5"/>
      <c r="AX482" s="5"/>
      <c r="AY482" s="5"/>
      <c r="AZ482" s="5"/>
      <c r="BA482" s="5"/>
      <c r="BB482" s="5"/>
      <c r="BC482" s="5"/>
      <c r="BD482" s="5"/>
      <c r="BE482" s="5"/>
      <c r="BF482" s="5"/>
      <c r="BG482" s="5"/>
      <c r="BH482" s="5"/>
      <c r="BI482" s="5"/>
      <c r="BJ482" s="5"/>
      <c r="BK482" s="5"/>
      <c r="BL482" s="5"/>
      <c r="BM482" s="5"/>
      <c r="BN482" s="5"/>
      <c r="BO482" s="5"/>
      <c r="BP482" s="5"/>
      <c r="BQ482" s="5"/>
      <c r="BR482" s="5"/>
      <c r="BS482" s="5"/>
      <c r="BT482" s="5"/>
      <c r="BU482" s="5"/>
      <c r="BV482" s="5"/>
      <c r="BW482" s="5"/>
      <c r="BX482" s="5"/>
      <c r="BY482" s="5"/>
      <c r="BZ482" s="5"/>
      <c r="CA482" s="5"/>
      <c r="CB482" s="5"/>
      <c r="CC482" s="5"/>
      <c r="CD482" s="5"/>
      <c r="CE482" s="5"/>
      <c r="CF482" s="5"/>
      <c r="CG482" s="5"/>
      <c r="CH482" s="5"/>
      <c r="CI482" s="5"/>
      <c r="CJ482" s="5"/>
      <c r="CK482" s="5"/>
      <c r="CL482" s="5"/>
      <c r="CM482" s="5"/>
      <c r="CN482" s="5"/>
      <c r="CO482" s="5"/>
      <c r="CP482" s="5"/>
      <c r="CQ482" s="5"/>
      <c r="CR482" s="5"/>
      <c r="CS482" s="5"/>
      <c r="CT482" s="5"/>
      <c r="CU482" s="5"/>
      <c r="CV482" s="5"/>
      <c r="CW482" s="5"/>
      <c r="CX482" s="5"/>
      <c r="CY482" s="5"/>
      <c r="CZ482" s="5"/>
      <c r="DA482" s="5"/>
      <c r="DB482" s="5"/>
      <c r="DC482" s="5"/>
      <c r="DD482" s="5"/>
      <c r="DE482" s="5"/>
      <c r="DF482" s="5"/>
      <c r="DG482" s="5"/>
      <c r="DH482" s="5"/>
      <c r="DI482" s="5"/>
      <c r="DJ482" s="5"/>
      <c r="DK482" s="5"/>
      <c r="DL482" s="5"/>
      <c r="DM482" s="5"/>
      <c r="DN482" s="5"/>
      <c r="DO482" s="5"/>
      <c r="DP482" s="5"/>
      <c r="DQ482" s="5"/>
      <c r="DR482" s="5"/>
      <c r="DS482" s="5"/>
      <c r="DT482" s="5"/>
      <c r="DU482" s="5"/>
      <c r="DV482" s="5"/>
      <c r="DW482" s="5"/>
      <c r="DX482" s="5"/>
      <c r="DY482" s="5"/>
      <c r="DZ482" s="5"/>
      <c r="EA482" s="5"/>
      <c r="EB482" s="5"/>
      <c r="EC482" s="5"/>
      <c r="ED482" s="5"/>
      <c r="EE482" s="5"/>
      <c r="EF482" s="5"/>
      <c r="EG482" s="5"/>
      <c r="EH482" s="5"/>
      <c r="EI482" s="5"/>
      <c r="EJ482" s="5"/>
      <c r="EK482" s="5"/>
      <c r="EL482" s="5"/>
      <c r="EM482" s="5"/>
      <c r="EN482" s="5"/>
      <c r="EO482" s="5"/>
      <c r="EP482" s="5"/>
      <c r="EQ482" s="5"/>
      <c r="ER482" s="5"/>
      <c r="ES482" s="5"/>
      <c r="ET482" s="5"/>
      <c r="EU482" s="5"/>
      <c r="EV482" s="5"/>
      <c r="EW482" s="5"/>
      <c r="EX482" s="5"/>
      <c r="EY482" s="5"/>
      <c r="EZ482" s="5"/>
      <c r="FA482" s="5"/>
      <c r="FB482" s="5"/>
      <c r="FC482" s="5"/>
      <c r="FD482" s="5"/>
      <c r="FE482" s="5"/>
      <c r="FF482" s="5"/>
      <c r="FG482" s="5"/>
      <c r="FH482" s="5"/>
      <c r="FI482" s="5"/>
      <c r="FJ482" s="5"/>
      <c r="FK482" s="5"/>
      <c r="FL482" s="5"/>
      <c r="FM482" s="5"/>
      <c r="FN482" s="5"/>
      <c r="FO482" s="5"/>
      <c r="FP482" s="5"/>
      <c r="FQ482" s="5"/>
      <c r="FR482" s="5"/>
      <c r="FS482" s="5"/>
      <c r="FT482" s="5"/>
      <c r="FU482" s="5"/>
      <c r="FV482" s="5"/>
      <c r="FW482" s="5"/>
      <c r="FX482" s="5"/>
      <c r="FY482" s="5"/>
      <c r="FZ482" s="5"/>
      <c r="GA482" s="5"/>
      <c r="GB482" s="5"/>
      <c r="GC482" s="5"/>
      <c r="GD482" s="5"/>
      <c r="GE482" s="5"/>
      <c r="GF482" s="5"/>
      <c r="GG482" s="5"/>
      <c r="GH482" s="5"/>
      <c r="GI482" s="5"/>
      <c r="GJ482" s="5"/>
      <c r="GK482" s="5"/>
      <c r="GL482" s="5"/>
      <c r="GM482" s="5"/>
      <c r="GN482" s="5"/>
      <c r="GO482" s="5"/>
      <c r="GP482" s="5"/>
      <c r="GQ482" s="5"/>
      <c r="GR482" s="5"/>
      <c r="GS482" s="5"/>
      <c r="GT482" s="5"/>
      <c r="GU482" s="5"/>
      <c r="GV482" s="5"/>
      <c r="GW482" s="5"/>
      <c r="GX482" s="5"/>
      <c r="GY482" s="5"/>
      <c r="GZ482" s="5"/>
      <c r="HA482" s="5"/>
      <c r="HB482" s="5"/>
      <c r="HC482" s="5"/>
      <c r="HD482" s="5"/>
      <c r="HE482" s="5"/>
      <c r="HF482" s="5"/>
      <c r="HG482" s="5"/>
      <c r="HH482" s="5"/>
      <c r="HI482" s="5"/>
      <c r="HJ482" s="5"/>
      <c r="HK482" s="5"/>
      <c r="HL482" s="5"/>
      <c r="HM482" s="5"/>
      <c r="HN482" s="5"/>
      <c r="HO482" s="5"/>
      <c r="HP482" s="5"/>
    </row>
    <row r="483" spans="1:224" ht="12" customHeight="1" x14ac:dyDescent="0.25">
      <c r="A483" s="6">
        <v>309</v>
      </c>
      <c r="B483" s="21" t="s">
        <v>53</v>
      </c>
      <c r="C483" s="41" t="s">
        <v>137</v>
      </c>
      <c r="D483" s="14">
        <v>6.5</v>
      </c>
      <c r="E483" s="14">
        <v>5.7</v>
      </c>
      <c r="F483" s="14">
        <v>33.5</v>
      </c>
      <c r="G483" s="15">
        <v>212</v>
      </c>
      <c r="H483" s="15">
        <v>8</v>
      </c>
      <c r="I483" s="15">
        <v>9</v>
      </c>
      <c r="J483" s="15">
        <v>42</v>
      </c>
      <c r="K483" s="14">
        <v>0.91</v>
      </c>
      <c r="L483" s="14">
        <v>7.0000000000000007E-2</v>
      </c>
      <c r="M483" s="14">
        <v>0</v>
      </c>
      <c r="N483" s="14">
        <v>0.03</v>
      </c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  <c r="AA483" s="5"/>
      <c r="AB483" s="5"/>
      <c r="AC483" s="5"/>
      <c r="AD483" s="5"/>
      <c r="AE483" s="5"/>
      <c r="AF483" s="5"/>
      <c r="AG483" s="5"/>
      <c r="AH483" s="5"/>
      <c r="AI483" s="5"/>
      <c r="AJ483" s="5"/>
      <c r="AK483" s="5"/>
      <c r="AL483" s="5"/>
      <c r="AM483" s="5"/>
      <c r="AN483" s="5"/>
      <c r="AO483" s="5"/>
      <c r="AP483" s="5"/>
      <c r="AQ483" s="5"/>
      <c r="AR483" s="5"/>
      <c r="AS483" s="5"/>
      <c r="AT483" s="5"/>
      <c r="AU483" s="5"/>
      <c r="AV483" s="5"/>
      <c r="AW483" s="5"/>
      <c r="AX483" s="5"/>
      <c r="AY483" s="5"/>
      <c r="AZ483" s="5"/>
      <c r="BA483" s="5"/>
      <c r="BB483" s="5"/>
      <c r="BC483" s="5"/>
      <c r="BD483" s="5"/>
      <c r="BE483" s="5"/>
      <c r="BF483" s="5"/>
      <c r="BG483" s="5"/>
      <c r="BH483" s="5"/>
      <c r="BI483" s="5"/>
      <c r="BJ483" s="5"/>
      <c r="BK483" s="5"/>
      <c r="BL483" s="5"/>
      <c r="BM483" s="5"/>
      <c r="BN483" s="5"/>
      <c r="BO483" s="5"/>
      <c r="BP483" s="5"/>
      <c r="BQ483" s="5"/>
      <c r="BR483" s="5"/>
      <c r="BS483" s="5"/>
      <c r="BT483" s="5"/>
      <c r="BU483" s="5"/>
      <c r="BV483" s="5"/>
      <c r="BW483" s="5"/>
      <c r="BX483" s="5"/>
      <c r="BY483" s="5"/>
      <c r="BZ483" s="5"/>
      <c r="CA483" s="5"/>
      <c r="CB483" s="5"/>
      <c r="CC483" s="5"/>
      <c r="CD483" s="5"/>
      <c r="CE483" s="5"/>
      <c r="CF483" s="5"/>
      <c r="CG483" s="5"/>
      <c r="CH483" s="5"/>
      <c r="CI483" s="5"/>
      <c r="CJ483" s="5"/>
      <c r="CK483" s="5"/>
      <c r="CL483" s="5"/>
      <c r="CM483" s="5"/>
      <c r="CN483" s="5"/>
      <c r="CO483" s="5"/>
      <c r="CP483" s="5"/>
      <c r="CQ483" s="5"/>
      <c r="CR483" s="5"/>
      <c r="CS483" s="5"/>
      <c r="CT483" s="5"/>
      <c r="CU483" s="5"/>
      <c r="CV483" s="5"/>
      <c r="CW483" s="5"/>
      <c r="CX483" s="5"/>
      <c r="CY483" s="5"/>
      <c r="CZ483" s="5"/>
      <c r="DA483" s="5"/>
      <c r="DB483" s="5"/>
      <c r="DC483" s="5"/>
      <c r="DD483" s="5"/>
      <c r="DE483" s="5"/>
      <c r="DF483" s="5"/>
      <c r="DG483" s="5"/>
      <c r="DH483" s="5"/>
      <c r="DI483" s="5"/>
      <c r="DJ483" s="5"/>
      <c r="DK483" s="5"/>
      <c r="DL483" s="5"/>
      <c r="DM483" s="5"/>
      <c r="DN483" s="5"/>
      <c r="DO483" s="5"/>
      <c r="DP483" s="5"/>
      <c r="DQ483" s="5"/>
      <c r="DR483" s="5"/>
      <c r="DS483" s="5"/>
      <c r="DT483" s="5"/>
      <c r="DU483" s="5"/>
      <c r="DV483" s="5"/>
      <c r="DW483" s="5"/>
      <c r="DX483" s="5"/>
      <c r="DY483" s="5"/>
      <c r="DZ483" s="5"/>
      <c r="EA483" s="5"/>
      <c r="EB483" s="5"/>
      <c r="EC483" s="5"/>
      <c r="ED483" s="5"/>
      <c r="EE483" s="5"/>
      <c r="EF483" s="5"/>
      <c r="EG483" s="5"/>
      <c r="EH483" s="5"/>
      <c r="EI483" s="5"/>
      <c r="EJ483" s="5"/>
      <c r="EK483" s="5"/>
      <c r="EL483" s="5"/>
      <c r="EM483" s="5"/>
      <c r="EN483" s="5"/>
      <c r="EO483" s="5"/>
      <c r="EP483" s="5"/>
      <c r="EQ483" s="5"/>
      <c r="ER483" s="5"/>
      <c r="ES483" s="5"/>
      <c r="ET483" s="5"/>
      <c r="EU483" s="5"/>
      <c r="EV483" s="5"/>
      <c r="EW483" s="5"/>
      <c r="EX483" s="5"/>
      <c r="EY483" s="5"/>
      <c r="EZ483" s="5"/>
      <c r="FA483" s="5"/>
      <c r="FB483" s="5"/>
      <c r="FC483" s="5"/>
      <c r="FD483" s="5"/>
      <c r="FE483" s="5"/>
      <c r="FF483" s="5"/>
      <c r="FG483" s="5"/>
      <c r="FH483" s="5"/>
      <c r="FI483" s="5"/>
      <c r="FJ483" s="5"/>
      <c r="FK483" s="5"/>
      <c r="FL483" s="5"/>
      <c r="FM483" s="5"/>
      <c r="FN483" s="5"/>
      <c r="FO483" s="5"/>
      <c r="FP483" s="5"/>
      <c r="FQ483" s="5"/>
      <c r="FR483" s="5"/>
      <c r="FS483" s="5"/>
      <c r="FT483" s="5"/>
      <c r="FU483" s="5"/>
      <c r="FV483" s="5"/>
      <c r="FW483" s="5"/>
      <c r="FX483" s="5"/>
      <c r="FY483" s="5"/>
      <c r="FZ483" s="5"/>
      <c r="GA483" s="5"/>
      <c r="GB483" s="5"/>
      <c r="GC483" s="5"/>
      <c r="GD483" s="5"/>
      <c r="GE483" s="5"/>
      <c r="GF483" s="5"/>
      <c r="GG483" s="5"/>
      <c r="GH483" s="5"/>
      <c r="GI483" s="5"/>
      <c r="GJ483" s="5"/>
      <c r="GK483" s="5"/>
      <c r="GL483" s="5"/>
      <c r="GM483" s="5"/>
      <c r="GN483" s="5"/>
      <c r="GO483" s="5"/>
      <c r="GP483" s="5"/>
      <c r="GQ483" s="5"/>
      <c r="GR483" s="5"/>
      <c r="GS483" s="5"/>
      <c r="GT483" s="5"/>
      <c r="GU483" s="5"/>
      <c r="GV483" s="5"/>
      <c r="GW483" s="5"/>
      <c r="GX483" s="5"/>
      <c r="GY483" s="5"/>
      <c r="GZ483" s="5"/>
      <c r="HA483" s="5"/>
      <c r="HB483" s="5"/>
      <c r="HC483" s="5"/>
      <c r="HD483" s="5"/>
      <c r="HE483" s="5"/>
      <c r="HF483" s="5"/>
      <c r="HG483" s="5"/>
      <c r="HH483" s="5"/>
      <c r="HI483" s="5"/>
      <c r="HJ483" s="5"/>
      <c r="HK483" s="5"/>
      <c r="HL483" s="5"/>
      <c r="HM483" s="5"/>
      <c r="HN483" s="5"/>
      <c r="HO483" s="5"/>
      <c r="HP483" s="5"/>
    </row>
    <row r="484" spans="1:224" ht="12" customHeight="1" x14ac:dyDescent="0.25">
      <c r="A484" s="20">
        <v>377</v>
      </c>
      <c r="B484" s="21" t="s">
        <v>41</v>
      </c>
      <c r="C484" s="22" t="s">
        <v>42</v>
      </c>
      <c r="D484" s="14">
        <v>0.3</v>
      </c>
      <c r="E484" s="14">
        <v>0.1</v>
      </c>
      <c r="F484" s="14">
        <v>10.3</v>
      </c>
      <c r="G484" s="15">
        <v>43</v>
      </c>
      <c r="H484" s="15">
        <v>8</v>
      </c>
      <c r="I484" s="15">
        <v>5</v>
      </c>
      <c r="J484" s="15">
        <v>10</v>
      </c>
      <c r="K484" s="14">
        <v>0.9</v>
      </c>
      <c r="L484" s="14">
        <v>0</v>
      </c>
      <c r="M484" s="14">
        <v>2.9</v>
      </c>
      <c r="N484" s="14">
        <v>0</v>
      </c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  <c r="AA484" s="5"/>
      <c r="AB484" s="5"/>
      <c r="AC484" s="5"/>
      <c r="AD484" s="5"/>
      <c r="AE484" s="5"/>
      <c r="AF484" s="5"/>
      <c r="AG484" s="5"/>
      <c r="AH484" s="5"/>
      <c r="AI484" s="5"/>
      <c r="AJ484" s="5"/>
      <c r="AK484" s="5"/>
      <c r="AL484" s="5"/>
      <c r="AM484" s="5"/>
      <c r="AN484" s="5"/>
      <c r="AO484" s="5"/>
      <c r="AP484" s="5"/>
      <c r="AQ484" s="5"/>
      <c r="AR484" s="5"/>
      <c r="AS484" s="5"/>
      <c r="AT484" s="5"/>
      <c r="AU484" s="5"/>
      <c r="AV484" s="5"/>
      <c r="AW484" s="5"/>
      <c r="AX484" s="5"/>
      <c r="AY484" s="5"/>
      <c r="AZ484" s="5"/>
      <c r="BA484" s="5"/>
      <c r="BB484" s="5"/>
      <c r="BC484" s="5"/>
      <c r="BD484" s="5"/>
      <c r="BE484" s="5"/>
      <c r="BF484" s="5"/>
      <c r="BG484" s="5"/>
      <c r="BH484" s="5"/>
      <c r="BI484" s="5"/>
      <c r="BJ484" s="5"/>
      <c r="BK484" s="5"/>
      <c r="BL484" s="5"/>
      <c r="BM484" s="5"/>
      <c r="BN484" s="5"/>
      <c r="BO484" s="5"/>
      <c r="BP484" s="5"/>
      <c r="BQ484" s="5"/>
      <c r="BR484" s="5"/>
      <c r="BS484" s="5"/>
      <c r="BT484" s="5"/>
      <c r="BU484" s="5"/>
      <c r="BV484" s="5"/>
      <c r="BW484" s="5"/>
      <c r="BX484" s="5"/>
      <c r="BY484" s="5"/>
      <c r="BZ484" s="5"/>
      <c r="CA484" s="5"/>
      <c r="CB484" s="5"/>
      <c r="CC484" s="5"/>
      <c r="CD484" s="5"/>
      <c r="CE484" s="5"/>
      <c r="CF484" s="5"/>
      <c r="CG484" s="5"/>
      <c r="CH484" s="5"/>
      <c r="CI484" s="5"/>
      <c r="CJ484" s="5"/>
      <c r="CK484" s="5"/>
      <c r="CL484" s="5"/>
      <c r="CM484" s="5"/>
      <c r="CN484" s="5"/>
      <c r="CO484" s="5"/>
      <c r="CP484" s="5"/>
      <c r="CQ484" s="5"/>
      <c r="CR484" s="5"/>
      <c r="CS484" s="5"/>
      <c r="CT484" s="5"/>
      <c r="CU484" s="5"/>
      <c r="CV484" s="5"/>
      <c r="CW484" s="5"/>
      <c r="CX484" s="5"/>
      <c r="CY484" s="5"/>
      <c r="CZ484" s="5"/>
      <c r="DA484" s="5"/>
      <c r="DB484" s="5"/>
      <c r="DC484" s="5"/>
      <c r="DD484" s="5"/>
      <c r="DE484" s="5"/>
      <c r="DF484" s="5"/>
      <c r="DG484" s="5"/>
      <c r="DH484" s="5"/>
      <c r="DI484" s="5"/>
      <c r="DJ484" s="5"/>
      <c r="DK484" s="5"/>
      <c r="DL484" s="5"/>
      <c r="DM484" s="5"/>
      <c r="DN484" s="5"/>
      <c r="DO484" s="5"/>
      <c r="DP484" s="5"/>
      <c r="DQ484" s="5"/>
      <c r="DR484" s="5"/>
      <c r="DS484" s="5"/>
      <c r="DT484" s="5"/>
      <c r="DU484" s="5"/>
      <c r="DV484" s="5"/>
      <c r="DW484" s="5"/>
      <c r="DX484" s="5"/>
      <c r="DY484" s="5"/>
      <c r="DZ484" s="5"/>
      <c r="EA484" s="5"/>
      <c r="EB484" s="5"/>
      <c r="EC484" s="5"/>
      <c r="ED484" s="5"/>
      <c r="EE484" s="5"/>
      <c r="EF484" s="5"/>
      <c r="EG484" s="5"/>
      <c r="EH484" s="5"/>
      <c r="EI484" s="5"/>
      <c r="EJ484" s="5"/>
      <c r="EK484" s="5"/>
      <c r="EL484" s="5"/>
      <c r="EM484" s="5"/>
      <c r="EN484" s="5"/>
      <c r="EO484" s="5"/>
      <c r="EP484" s="5"/>
      <c r="EQ484" s="5"/>
      <c r="ER484" s="5"/>
      <c r="ES484" s="5"/>
      <c r="ET484" s="5"/>
      <c r="EU484" s="5"/>
      <c r="EV484" s="5"/>
      <c r="EW484" s="5"/>
      <c r="EX484" s="5"/>
      <c r="EY484" s="5"/>
      <c r="EZ484" s="5"/>
      <c r="FA484" s="5"/>
      <c r="FB484" s="5"/>
      <c r="FC484" s="5"/>
      <c r="FD484" s="5"/>
      <c r="FE484" s="5"/>
      <c r="FF484" s="5"/>
      <c r="FG484" s="5"/>
      <c r="FH484" s="5"/>
      <c r="FI484" s="5"/>
      <c r="FJ484" s="5"/>
      <c r="FK484" s="5"/>
      <c r="FL484" s="5"/>
      <c r="FM484" s="5"/>
      <c r="FN484" s="5"/>
      <c r="FO484" s="5"/>
      <c r="FP484" s="5"/>
      <c r="FQ484" s="5"/>
      <c r="FR484" s="5"/>
      <c r="FS484" s="5"/>
      <c r="FT484" s="5"/>
      <c r="FU484" s="5"/>
      <c r="FV484" s="5"/>
      <c r="FW484" s="5"/>
      <c r="FX484" s="5"/>
      <c r="FY484" s="5"/>
      <c r="FZ484" s="5"/>
      <c r="GA484" s="5"/>
      <c r="GB484" s="5"/>
      <c r="GC484" s="5"/>
      <c r="GD484" s="5"/>
      <c r="GE484" s="5"/>
      <c r="GF484" s="5"/>
      <c r="GG484" s="5"/>
      <c r="GH484" s="5"/>
      <c r="GI484" s="5"/>
      <c r="GJ484" s="5"/>
      <c r="GK484" s="5"/>
      <c r="GL484" s="5"/>
      <c r="GM484" s="5"/>
      <c r="GN484" s="5"/>
      <c r="GO484" s="5"/>
      <c r="GP484" s="5"/>
      <c r="GQ484" s="5"/>
      <c r="GR484" s="5"/>
      <c r="GS484" s="5"/>
      <c r="GT484" s="5"/>
      <c r="GU484" s="5"/>
      <c r="GV484" s="5"/>
      <c r="GW484" s="5"/>
      <c r="GX484" s="5"/>
      <c r="GY484" s="5"/>
      <c r="GZ484" s="5"/>
      <c r="HA484" s="5"/>
      <c r="HB484" s="5"/>
      <c r="HC484" s="5"/>
      <c r="HD484" s="5"/>
      <c r="HE484" s="5"/>
      <c r="HF484" s="5"/>
      <c r="HG484" s="5"/>
      <c r="HH484" s="5"/>
      <c r="HI484" s="5"/>
      <c r="HJ484" s="5"/>
      <c r="HK484" s="5"/>
      <c r="HL484" s="5"/>
      <c r="HM484" s="5"/>
      <c r="HN484" s="5"/>
      <c r="HO484" s="5"/>
      <c r="HP484" s="5"/>
    </row>
    <row r="485" spans="1:224" ht="12" customHeight="1" x14ac:dyDescent="0.25">
      <c r="A485" s="6"/>
      <c r="B485" s="25" t="s">
        <v>27</v>
      </c>
      <c r="C485" s="19" t="s">
        <v>139</v>
      </c>
      <c r="D485" s="14">
        <v>2.4</v>
      </c>
      <c r="E485" s="14">
        <v>0.6</v>
      </c>
      <c r="F485" s="14">
        <v>17.16</v>
      </c>
      <c r="G485" s="15">
        <v>84</v>
      </c>
      <c r="H485" s="15">
        <v>12</v>
      </c>
      <c r="I485" s="15">
        <v>0</v>
      </c>
      <c r="J485" s="15">
        <v>0</v>
      </c>
      <c r="K485" s="14">
        <v>0.6</v>
      </c>
      <c r="L485" s="14">
        <v>9.6000000000000002E-2</v>
      </c>
      <c r="M485" s="14">
        <v>0</v>
      </c>
      <c r="N485" s="14">
        <v>0</v>
      </c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  <c r="AA485" s="5"/>
      <c r="AB485" s="5"/>
      <c r="AC485" s="5"/>
      <c r="AD485" s="5"/>
      <c r="AE485" s="5"/>
      <c r="AF485" s="5"/>
      <c r="AG485" s="5"/>
      <c r="AH485" s="5"/>
      <c r="AI485" s="5"/>
      <c r="AJ485" s="5"/>
      <c r="AK485" s="5"/>
      <c r="AL485" s="5"/>
      <c r="AM485" s="5"/>
      <c r="AN485" s="5"/>
      <c r="AO485" s="5"/>
      <c r="AP485" s="5"/>
      <c r="AQ485" s="5"/>
      <c r="AR485" s="5"/>
      <c r="AS485" s="5"/>
      <c r="AT485" s="5"/>
      <c r="AU485" s="5"/>
      <c r="AV485" s="5"/>
      <c r="AW485" s="5"/>
      <c r="AX485" s="5"/>
      <c r="AY485" s="5"/>
      <c r="AZ485" s="5"/>
      <c r="BA485" s="5"/>
      <c r="BB485" s="5"/>
      <c r="BC485" s="5"/>
      <c r="BD485" s="5"/>
      <c r="BE485" s="5"/>
      <c r="BF485" s="5"/>
      <c r="BG485" s="5"/>
      <c r="BH485" s="5"/>
      <c r="BI485" s="5"/>
      <c r="BJ485" s="5"/>
      <c r="BK485" s="5"/>
      <c r="BL485" s="5"/>
      <c r="BM485" s="5"/>
      <c r="BN485" s="5"/>
      <c r="BO485" s="5"/>
      <c r="BP485" s="5"/>
      <c r="BQ485" s="5"/>
      <c r="BR485" s="5"/>
      <c r="BS485" s="5"/>
      <c r="BT485" s="5"/>
      <c r="BU485" s="5"/>
      <c r="BV485" s="5"/>
      <c r="BW485" s="5"/>
      <c r="BX485" s="5"/>
      <c r="BY485" s="5"/>
      <c r="BZ485" s="5"/>
      <c r="CA485" s="5"/>
      <c r="CB485" s="5"/>
      <c r="CC485" s="5"/>
      <c r="CD485" s="5"/>
      <c r="CE485" s="5"/>
      <c r="CF485" s="5"/>
      <c r="CG485" s="5"/>
      <c r="CH485" s="5"/>
      <c r="CI485" s="5"/>
      <c r="CJ485" s="5"/>
      <c r="CK485" s="5"/>
      <c r="CL485" s="5"/>
      <c r="CM485" s="5"/>
      <c r="CN485" s="5"/>
      <c r="CO485" s="5"/>
      <c r="CP485" s="5"/>
      <c r="CQ485" s="5"/>
      <c r="CR485" s="5"/>
      <c r="CS485" s="5"/>
      <c r="CT485" s="5"/>
      <c r="CU485" s="5"/>
      <c r="CV485" s="5"/>
      <c r="CW485" s="5"/>
      <c r="CX485" s="5"/>
      <c r="CY485" s="5"/>
      <c r="CZ485" s="5"/>
      <c r="DA485" s="5"/>
      <c r="DB485" s="5"/>
      <c r="DC485" s="5"/>
      <c r="DD485" s="5"/>
      <c r="DE485" s="5"/>
      <c r="DF485" s="5"/>
      <c r="DG485" s="5"/>
      <c r="DH485" s="5"/>
      <c r="DI485" s="5"/>
      <c r="DJ485" s="5"/>
      <c r="DK485" s="5"/>
      <c r="DL485" s="5"/>
      <c r="DM485" s="5"/>
      <c r="DN485" s="5"/>
      <c r="DO485" s="5"/>
      <c r="DP485" s="5"/>
      <c r="DQ485" s="5"/>
      <c r="DR485" s="5"/>
      <c r="DS485" s="5"/>
      <c r="DT485" s="5"/>
      <c r="DU485" s="5"/>
      <c r="DV485" s="5"/>
      <c r="DW485" s="5"/>
      <c r="DX485" s="5"/>
      <c r="DY485" s="5"/>
      <c r="DZ485" s="5"/>
      <c r="EA485" s="5"/>
      <c r="EB485" s="5"/>
      <c r="EC485" s="5"/>
      <c r="ED485" s="5"/>
      <c r="EE485" s="5"/>
      <c r="EF485" s="5"/>
      <c r="EG485" s="5"/>
      <c r="EH485" s="5"/>
      <c r="EI485" s="5"/>
      <c r="EJ485" s="5"/>
      <c r="EK485" s="5"/>
      <c r="EL485" s="5"/>
      <c r="EM485" s="5"/>
      <c r="EN485" s="5"/>
      <c r="EO485" s="5"/>
      <c r="EP485" s="5"/>
      <c r="EQ485" s="5"/>
      <c r="ER485" s="5"/>
      <c r="ES485" s="5"/>
      <c r="ET485" s="5"/>
      <c r="EU485" s="5"/>
      <c r="EV485" s="5"/>
      <c r="EW485" s="5"/>
      <c r="EX485" s="5"/>
      <c r="EY485" s="5"/>
      <c r="EZ485" s="5"/>
      <c r="FA485" s="5"/>
      <c r="FB485" s="5"/>
      <c r="FC485" s="5"/>
      <c r="FD485" s="5"/>
      <c r="FE485" s="5"/>
      <c r="FF485" s="5"/>
      <c r="FG485" s="5"/>
      <c r="FH485" s="5"/>
      <c r="FI485" s="5"/>
      <c r="FJ485" s="5"/>
      <c r="FK485" s="5"/>
      <c r="FL485" s="5"/>
      <c r="FM485" s="5"/>
      <c r="FN485" s="5"/>
      <c r="FO485" s="5"/>
      <c r="FP485" s="5"/>
      <c r="FQ485" s="5"/>
      <c r="FR485" s="5"/>
      <c r="FS485" s="5"/>
      <c r="FT485" s="5"/>
      <c r="FU485" s="5"/>
      <c r="FV485" s="5"/>
      <c r="FW485" s="5"/>
      <c r="FX485" s="5"/>
      <c r="FY485" s="5"/>
      <c r="FZ485" s="5"/>
      <c r="GA485" s="5"/>
      <c r="GB485" s="5"/>
      <c r="GC485" s="5"/>
      <c r="GD485" s="5"/>
      <c r="GE485" s="5"/>
      <c r="GF485" s="5"/>
      <c r="GG485" s="5"/>
      <c r="GH485" s="5"/>
      <c r="GI485" s="5"/>
      <c r="GJ485" s="5"/>
      <c r="GK485" s="5"/>
      <c r="GL485" s="5"/>
      <c r="GM485" s="5"/>
      <c r="GN485" s="5"/>
      <c r="GO485" s="5"/>
      <c r="GP485" s="5"/>
      <c r="GQ485" s="5"/>
      <c r="GR485" s="5"/>
      <c r="GS485" s="5"/>
      <c r="GT485" s="5"/>
      <c r="GU485" s="5"/>
      <c r="GV485" s="5"/>
      <c r="GW485" s="5"/>
      <c r="GX485" s="5"/>
      <c r="GY485" s="5"/>
      <c r="GZ485" s="5"/>
      <c r="HA485" s="5"/>
      <c r="HB485" s="5"/>
      <c r="HC485" s="5"/>
      <c r="HD485" s="5"/>
      <c r="HE485" s="5"/>
      <c r="HF485" s="5"/>
      <c r="HG485" s="5"/>
      <c r="HH485" s="5"/>
      <c r="HI485" s="5"/>
      <c r="HJ485" s="5"/>
      <c r="HK485" s="5"/>
      <c r="HL485" s="5"/>
      <c r="HM485" s="5"/>
      <c r="HN485" s="5"/>
      <c r="HO485" s="5"/>
      <c r="HP485" s="5"/>
    </row>
    <row r="486" spans="1:224" ht="12" customHeight="1" x14ac:dyDescent="0.25">
      <c r="A486" s="6"/>
      <c r="B486" s="35" t="s">
        <v>29</v>
      </c>
      <c r="C486" s="49"/>
      <c r="D486" s="48">
        <f t="shared" ref="D486:N494" si="88">SUM(D480:D485)</f>
        <v>34.1</v>
      </c>
      <c r="E486" s="48">
        <f t="shared" si="88"/>
        <v>28.470000000000002</v>
      </c>
      <c r="F486" s="48">
        <f t="shared" si="88"/>
        <v>77.86</v>
      </c>
      <c r="G486" s="44">
        <f t="shared" si="88"/>
        <v>705</v>
      </c>
      <c r="H486" s="44">
        <f t="shared" si="88"/>
        <v>272</v>
      </c>
      <c r="I486" s="44">
        <f t="shared" si="88"/>
        <v>97</v>
      </c>
      <c r="J486" s="44">
        <f t="shared" si="88"/>
        <v>326</v>
      </c>
      <c r="K486" s="48">
        <f t="shared" si="88"/>
        <v>4.41</v>
      </c>
      <c r="L486" s="48">
        <f t="shared" si="88"/>
        <v>0.376</v>
      </c>
      <c r="M486" s="48">
        <f t="shared" si="88"/>
        <v>4.34</v>
      </c>
      <c r="N486" s="48">
        <f t="shared" si="88"/>
        <v>0.15</v>
      </c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  <c r="AA486" s="5"/>
      <c r="AB486" s="5"/>
      <c r="AC486" s="5"/>
      <c r="AD486" s="5"/>
      <c r="AE486" s="5"/>
      <c r="AF486" s="5"/>
      <c r="AG486" s="5"/>
      <c r="AH486" s="5"/>
      <c r="AI486" s="5"/>
      <c r="AJ486" s="5"/>
      <c r="AK486" s="5"/>
      <c r="AL486" s="5"/>
      <c r="AM486" s="5"/>
      <c r="AN486" s="5"/>
      <c r="AO486" s="5"/>
      <c r="AP486" s="5"/>
      <c r="AQ486" s="5"/>
      <c r="AR486" s="5"/>
      <c r="AS486" s="5"/>
      <c r="AT486" s="5"/>
      <c r="AU486" s="5"/>
      <c r="AV486" s="5"/>
      <c r="AW486" s="5"/>
      <c r="AX486" s="5"/>
      <c r="AY486" s="5"/>
      <c r="AZ486" s="5"/>
      <c r="BA486" s="5"/>
      <c r="BB486" s="5"/>
      <c r="BC486" s="5"/>
      <c r="BD486" s="5"/>
      <c r="BE486" s="5"/>
      <c r="BF486" s="5"/>
      <c r="BG486" s="5"/>
      <c r="BH486" s="5"/>
      <c r="BI486" s="5"/>
      <c r="BJ486" s="5"/>
      <c r="BK486" s="5"/>
      <c r="BL486" s="5"/>
      <c r="BM486" s="5"/>
      <c r="BN486" s="5"/>
      <c r="BO486" s="5"/>
      <c r="BP486" s="5"/>
      <c r="BQ486" s="5"/>
      <c r="BR486" s="5"/>
      <c r="BS486" s="5"/>
      <c r="BT486" s="5"/>
      <c r="BU486" s="5"/>
      <c r="BV486" s="5"/>
      <c r="BW486" s="5"/>
      <c r="BX486" s="5"/>
      <c r="BY486" s="5"/>
      <c r="BZ486" s="5"/>
      <c r="CA486" s="5"/>
      <c r="CB486" s="5"/>
      <c r="CC486" s="5"/>
      <c r="CD486" s="5"/>
      <c r="CE486" s="5"/>
      <c r="CF486" s="5"/>
      <c r="CG486" s="5"/>
      <c r="CH486" s="5"/>
      <c r="CI486" s="5"/>
      <c r="CJ486" s="5"/>
      <c r="CK486" s="5"/>
      <c r="CL486" s="5"/>
      <c r="CM486" s="5"/>
      <c r="CN486" s="5"/>
      <c r="CO486" s="5"/>
      <c r="CP486" s="5"/>
      <c r="CQ486" s="5"/>
      <c r="CR486" s="5"/>
      <c r="CS486" s="5"/>
      <c r="CT486" s="5"/>
      <c r="CU486" s="5"/>
      <c r="CV486" s="5"/>
      <c r="CW486" s="5"/>
      <c r="CX486" s="5"/>
      <c r="CY486" s="5"/>
      <c r="CZ486" s="5"/>
      <c r="DA486" s="5"/>
      <c r="DB486" s="5"/>
      <c r="DC486" s="5"/>
      <c r="DD486" s="5"/>
      <c r="DE486" s="5"/>
      <c r="DF486" s="5"/>
      <c r="DG486" s="5"/>
      <c r="DH486" s="5"/>
      <c r="DI486" s="5"/>
      <c r="DJ486" s="5"/>
      <c r="DK486" s="5"/>
      <c r="DL486" s="5"/>
      <c r="DM486" s="5"/>
      <c r="DN486" s="5"/>
      <c r="DO486" s="5"/>
      <c r="DP486" s="5"/>
      <c r="DQ486" s="5"/>
      <c r="DR486" s="5"/>
      <c r="DS486" s="5"/>
      <c r="DT486" s="5"/>
      <c r="DU486" s="5"/>
      <c r="DV486" s="5"/>
      <c r="DW486" s="5"/>
      <c r="DX486" s="5"/>
      <c r="DY486" s="5"/>
      <c r="DZ486" s="5"/>
      <c r="EA486" s="5"/>
      <c r="EB486" s="5"/>
      <c r="EC486" s="5"/>
      <c r="ED486" s="5"/>
      <c r="EE486" s="5"/>
      <c r="EF486" s="5"/>
      <c r="EG486" s="5"/>
      <c r="EH486" s="5"/>
      <c r="EI486" s="5"/>
      <c r="EJ486" s="5"/>
      <c r="EK486" s="5"/>
      <c r="EL486" s="5"/>
      <c r="EM486" s="5"/>
      <c r="EN486" s="5"/>
      <c r="EO486" s="5"/>
      <c r="EP486" s="5"/>
      <c r="EQ486" s="5"/>
      <c r="ER486" s="5"/>
      <c r="ES486" s="5"/>
      <c r="ET486" s="5"/>
      <c r="EU486" s="5"/>
      <c r="EV486" s="5"/>
      <c r="EW486" s="5"/>
      <c r="EX486" s="5"/>
      <c r="EY486" s="5"/>
      <c r="EZ486" s="5"/>
      <c r="FA486" s="5"/>
      <c r="FB486" s="5"/>
      <c r="FC486" s="5"/>
      <c r="FD486" s="5"/>
      <c r="FE486" s="5"/>
      <c r="FF486" s="5"/>
      <c r="FG486" s="5"/>
      <c r="FH486" s="5"/>
      <c r="FI486" s="5"/>
      <c r="FJ486" s="5"/>
      <c r="FK486" s="5"/>
      <c r="FL486" s="5"/>
      <c r="FM486" s="5"/>
      <c r="FN486" s="5"/>
      <c r="FO486" s="5"/>
      <c r="FP486" s="5"/>
      <c r="FQ486" s="5"/>
      <c r="FR486" s="5"/>
      <c r="FS486" s="5"/>
      <c r="FT486" s="5"/>
      <c r="FU486" s="5"/>
      <c r="FV486" s="5"/>
      <c r="FW486" s="5"/>
      <c r="FX486" s="5"/>
      <c r="FY486" s="5"/>
      <c r="FZ486" s="5"/>
      <c r="GA486" s="5"/>
      <c r="GB486" s="5"/>
      <c r="GC486" s="5"/>
      <c r="GD486" s="5"/>
      <c r="GE486" s="5"/>
      <c r="GF486" s="5"/>
      <c r="GG486" s="5"/>
      <c r="GH486" s="5"/>
      <c r="GI486" s="5"/>
      <c r="GJ486" s="5"/>
      <c r="GK486" s="5"/>
      <c r="GL486" s="5"/>
      <c r="GM486" s="5"/>
      <c r="GN486" s="5"/>
      <c r="GO486" s="5"/>
      <c r="GP486" s="5"/>
      <c r="GQ486" s="5"/>
      <c r="GR486" s="5"/>
      <c r="GS486" s="5"/>
      <c r="GT486" s="5"/>
      <c r="GU486" s="5"/>
      <c r="GV486" s="5"/>
      <c r="GW486" s="5"/>
      <c r="GX486" s="5"/>
      <c r="GY486" s="5"/>
      <c r="GZ486" s="5"/>
      <c r="HA486" s="5"/>
      <c r="HB486" s="5"/>
      <c r="HC486" s="5"/>
      <c r="HD486" s="5"/>
      <c r="HE486" s="5"/>
      <c r="HF486" s="5"/>
      <c r="HG486" s="5"/>
      <c r="HH486" s="5"/>
      <c r="HI486" s="5"/>
      <c r="HJ486" s="5"/>
      <c r="HK486" s="5"/>
      <c r="HL486" s="5"/>
      <c r="HM486" s="5"/>
      <c r="HN486" s="5"/>
      <c r="HO486" s="5"/>
      <c r="HP486" s="5"/>
    </row>
    <row r="487" spans="1:224" ht="12" customHeight="1" x14ac:dyDescent="0.25">
      <c r="A487" s="6"/>
      <c r="B487" s="18" t="s">
        <v>49</v>
      </c>
      <c r="C487" s="38"/>
      <c r="D487" s="38"/>
      <c r="E487" s="38"/>
      <c r="F487" s="38"/>
      <c r="G487" s="39"/>
      <c r="H487" s="39"/>
      <c r="I487" s="39"/>
      <c r="J487" s="39"/>
      <c r="K487" s="38"/>
      <c r="L487" s="38"/>
      <c r="M487" s="38"/>
      <c r="N487" s="38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  <c r="AA487" s="5"/>
      <c r="AB487" s="5"/>
      <c r="AC487" s="5"/>
      <c r="AD487" s="5"/>
      <c r="AE487" s="5"/>
      <c r="AF487" s="5"/>
      <c r="AG487" s="5"/>
      <c r="AH487" s="5"/>
      <c r="AI487" s="5"/>
      <c r="AJ487" s="5"/>
      <c r="AK487" s="5"/>
      <c r="AL487" s="5"/>
      <c r="AM487" s="5"/>
      <c r="AN487" s="5"/>
      <c r="AO487" s="5"/>
      <c r="AP487" s="5"/>
      <c r="AQ487" s="5"/>
      <c r="AR487" s="5"/>
      <c r="AS487" s="5"/>
      <c r="AT487" s="5"/>
      <c r="AU487" s="5"/>
      <c r="AV487" s="5"/>
      <c r="AW487" s="5"/>
      <c r="AX487" s="5"/>
      <c r="AY487" s="5"/>
      <c r="AZ487" s="5"/>
      <c r="BA487" s="5"/>
      <c r="BB487" s="5"/>
      <c r="BC487" s="5"/>
      <c r="BD487" s="5"/>
      <c r="BE487" s="5"/>
      <c r="BF487" s="5"/>
      <c r="BG487" s="5"/>
      <c r="BH487" s="5"/>
      <c r="BI487" s="5"/>
      <c r="BJ487" s="5"/>
      <c r="BK487" s="5"/>
      <c r="BL487" s="5"/>
      <c r="BM487" s="5"/>
      <c r="BN487" s="5"/>
      <c r="BO487" s="5"/>
      <c r="BP487" s="5"/>
      <c r="BQ487" s="5"/>
      <c r="BR487" s="5"/>
      <c r="BS487" s="5"/>
      <c r="BT487" s="5"/>
      <c r="BU487" s="5"/>
      <c r="BV487" s="5"/>
      <c r="BW487" s="5"/>
      <c r="BX487" s="5"/>
      <c r="BY487" s="5"/>
      <c r="BZ487" s="5"/>
      <c r="CA487" s="5"/>
      <c r="CB487" s="5"/>
      <c r="CC487" s="5"/>
      <c r="CD487" s="5"/>
      <c r="CE487" s="5"/>
      <c r="CF487" s="5"/>
      <c r="CG487" s="5"/>
      <c r="CH487" s="5"/>
      <c r="CI487" s="5"/>
      <c r="CJ487" s="5"/>
      <c r="CK487" s="5"/>
      <c r="CL487" s="5"/>
      <c r="CM487" s="5"/>
      <c r="CN487" s="5"/>
      <c r="CO487" s="5"/>
      <c r="CP487" s="5"/>
      <c r="CQ487" s="5"/>
      <c r="CR487" s="5"/>
      <c r="CS487" s="5"/>
      <c r="CT487" s="5"/>
      <c r="CU487" s="5"/>
      <c r="CV487" s="5"/>
      <c r="CW487" s="5"/>
      <c r="CX487" s="5"/>
      <c r="CY487" s="5"/>
      <c r="CZ487" s="5"/>
      <c r="DA487" s="5"/>
      <c r="DB487" s="5"/>
      <c r="DC487" s="5"/>
      <c r="DD487" s="5"/>
      <c r="DE487" s="5"/>
      <c r="DF487" s="5"/>
      <c r="DG487" s="5"/>
      <c r="DH487" s="5"/>
      <c r="DI487" s="5"/>
      <c r="DJ487" s="5"/>
      <c r="DK487" s="5"/>
      <c r="DL487" s="5"/>
      <c r="DM487" s="5"/>
      <c r="DN487" s="5"/>
      <c r="DO487" s="5"/>
      <c r="DP487" s="5"/>
      <c r="DQ487" s="5"/>
      <c r="DR487" s="5"/>
      <c r="DS487" s="5"/>
      <c r="DT487" s="5"/>
      <c r="DU487" s="5"/>
      <c r="DV487" s="5"/>
      <c r="DW487" s="5"/>
      <c r="DX487" s="5"/>
      <c r="DY487" s="5"/>
      <c r="DZ487" s="5"/>
      <c r="EA487" s="5"/>
      <c r="EB487" s="5"/>
      <c r="EC487" s="5"/>
      <c r="ED487" s="5"/>
      <c r="EE487" s="5"/>
      <c r="EF487" s="5"/>
      <c r="EG487" s="5"/>
      <c r="EH487" s="5"/>
      <c r="EI487" s="5"/>
      <c r="EJ487" s="5"/>
      <c r="EK487" s="5"/>
      <c r="EL487" s="5"/>
      <c r="EM487" s="5"/>
      <c r="EN487" s="5"/>
      <c r="EO487" s="5"/>
      <c r="EP487" s="5"/>
      <c r="EQ487" s="5"/>
      <c r="ER487" s="5"/>
      <c r="ES487" s="5"/>
      <c r="ET487" s="5"/>
      <c r="EU487" s="5"/>
      <c r="EV487" s="5"/>
      <c r="EW487" s="5"/>
      <c r="EX487" s="5"/>
      <c r="EY487" s="5"/>
      <c r="EZ487" s="5"/>
      <c r="FA487" s="5"/>
      <c r="FB487" s="5"/>
      <c r="FC487" s="5"/>
      <c r="FD487" s="5"/>
      <c r="FE487" s="5"/>
      <c r="FF487" s="5"/>
      <c r="FG487" s="5"/>
      <c r="FH487" s="5"/>
      <c r="FI487" s="5"/>
      <c r="FJ487" s="5"/>
      <c r="FK487" s="5"/>
      <c r="FL487" s="5"/>
      <c r="FM487" s="5"/>
      <c r="FN487" s="5"/>
      <c r="FO487" s="5"/>
      <c r="FP487" s="5"/>
      <c r="FQ487" s="5"/>
      <c r="FR487" s="5"/>
      <c r="FS487" s="5"/>
      <c r="FT487" s="5"/>
      <c r="FU487" s="5"/>
      <c r="FV487" s="5"/>
      <c r="FW487" s="5"/>
      <c r="FX487" s="5"/>
      <c r="FY487" s="5"/>
      <c r="FZ487" s="5"/>
      <c r="GA487" s="5"/>
      <c r="GB487" s="5"/>
      <c r="GC487" s="5"/>
      <c r="GD487" s="5"/>
      <c r="GE487" s="5"/>
      <c r="GF487" s="5"/>
      <c r="GG487" s="5"/>
      <c r="GH487" s="5"/>
      <c r="GI487" s="5"/>
      <c r="GJ487" s="5"/>
      <c r="GK487" s="5"/>
      <c r="GL487" s="5"/>
      <c r="GM487" s="5"/>
      <c r="GN487" s="5"/>
      <c r="GO487" s="5"/>
      <c r="GP487" s="5"/>
      <c r="GQ487" s="5"/>
      <c r="GR487" s="5"/>
      <c r="GS487" s="5"/>
      <c r="GT487" s="5"/>
      <c r="GU487" s="5"/>
      <c r="GV487" s="5"/>
      <c r="GW487" s="5"/>
      <c r="GX487" s="5"/>
      <c r="GY487" s="5"/>
      <c r="GZ487" s="5"/>
      <c r="HA487" s="5"/>
      <c r="HB487" s="5"/>
      <c r="HC487" s="5"/>
      <c r="HD487" s="5"/>
      <c r="HE487" s="5"/>
      <c r="HF487" s="5"/>
      <c r="HG487" s="5"/>
      <c r="HH487" s="5"/>
      <c r="HI487" s="5"/>
      <c r="HJ487" s="5"/>
      <c r="HK487" s="5"/>
      <c r="HL487" s="5"/>
      <c r="HM487" s="5"/>
      <c r="HN487" s="5"/>
      <c r="HO487" s="5"/>
      <c r="HP487" s="5"/>
    </row>
    <row r="488" spans="1:224" ht="12" customHeight="1" x14ac:dyDescent="0.25">
      <c r="A488" s="20">
        <v>99</v>
      </c>
      <c r="B488" s="30" t="s">
        <v>204</v>
      </c>
      <c r="C488" s="22" t="s">
        <v>32</v>
      </c>
      <c r="D488" s="23">
        <v>1.7</v>
      </c>
      <c r="E488" s="23">
        <v>5</v>
      </c>
      <c r="F488" s="23">
        <v>9.5</v>
      </c>
      <c r="G488" s="24">
        <v>90</v>
      </c>
      <c r="H488" s="24">
        <v>22</v>
      </c>
      <c r="I488" s="24">
        <v>19</v>
      </c>
      <c r="J488" s="24">
        <v>52</v>
      </c>
      <c r="K488" s="23">
        <v>0.8</v>
      </c>
      <c r="L488" s="23">
        <v>0.2</v>
      </c>
      <c r="M488" s="23">
        <v>13</v>
      </c>
      <c r="N488" s="23">
        <v>0</v>
      </c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  <c r="AA488" s="5"/>
      <c r="AB488" s="5"/>
      <c r="AC488" s="5"/>
      <c r="AD488" s="5"/>
      <c r="AE488" s="5"/>
      <c r="AF488" s="5"/>
      <c r="AG488" s="5"/>
      <c r="AH488" s="5"/>
      <c r="AI488" s="5"/>
      <c r="AJ488" s="5"/>
      <c r="AK488" s="5"/>
      <c r="AL488" s="5"/>
      <c r="AM488" s="5"/>
      <c r="AN488" s="5"/>
      <c r="AO488" s="5"/>
      <c r="AP488" s="5"/>
      <c r="AQ488" s="5"/>
      <c r="AR488" s="5"/>
      <c r="AS488" s="5"/>
      <c r="AT488" s="5"/>
      <c r="AU488" s="5"/>
      <c r="AV488" s="5"/>
      <c r="AW488" s="5"/>
      <c r="AX488" s="5"/>
      <c r="AY488" s="5"/>
      <c r="AZ488" s="5"/>
      <c r="BA488" s="5"/>
      <c r="BB488" s="5"/>
      <c r="BC488" s="5"/>
      <c r="BD488" s="5"/>
      <c r="BE488" s="5"/>
      <c r="BF488" s="5"/>
      <c r="BG488" s="5"/>
      <c r="BH488" s="5"/>
      <c r="BI488" s="5"/>
      <c r="BJ488" s="5"/>
      <c r="BK488" s="5"/>
      <c r="BL488" s="5"/>
      <c r="BM488" s="5"/>
      <c r="BN488" s="5"/>
      <c r="BO488" s="5"/>
      <c r="BP488" s="5"/>
      <c r="BQ488" s="5"/>
      <c r="BR488" s="5"/>
      <c r="BS488" s="5"/>
      <c r="BT488" s="5"/>
      <c r="BU488" s="5"/>
      <c r="BV488" s="5"/>
      <c r="BW488" s="5"/>
      <c r="BX488" s="5"/>
      <c r="BY488" s="5"/>
      <c r="BZ488" s="5"/>
      <c r="CA488" s="5"/>
      <c r="CB488" s="5"/>
      <c r="CC488" s="5"/>
      <c r="CD488" s="5"/>
      <c r="CE488" s="5"/>
      <c r="CF488" s="5"/>
      <c r="CG488" s="5"/>
      <c r="CH488" s="5"/>
      <c r="CI488" s="5"/>
      <c r="CJ488" s="5"/>
      <c r="CK488" s="5"/>
      <c r="CL488" s="5"/>
      <c r="CM488" s="5"/>
      <c r="CN488" s="5"/>
      <c r="CO488" s="5"/>
      <c r="CP488" s="5"/>
      <c r="CQ488" s="5"/>
      <c r="CR488" s="5"/>
      <c r="CS488" s="5"/>
      <c r="CT488" s="5"/>
      <c r="CU488" s="5"/>
      <c r="CV488" s="5"/>
      <c r="CW488" s="5"/>
      <c r="CX488" s="5"/>
      <c r="CY488" s="5"/>
      <c r="CZ488" s="5"/>
      <c r="DA488" s="5"/>
      <c r="DB488" s="5"/>
      <c r="DC488" s="5"/>
      <c r="DD488" s="5"/>
      <c r="DE488" s="5"/>
      <c r="DF488" s="5"/>
      <c r="DG488" s="5"/>
      <c r="DH488" s="5"/>
      <c r="DI488" s="5"/>
      <c r="DJ488" s="5"/>
      <c r="DK488" s="5"/>
      <c r="DL488" s="5"/>
      <c r="DM488" s="5"/>
      <c r="DN488" s="5"/>
      <c r="DO488" s="5"/>
      <c r="DP488" s="5"/>
      <c r="DQ488" s="5"/>
      <c r="DR488" s="5"/>
      <c r="DS488" s="5"/>
      <c r="DT488" s="5"/>
      <c r="DU488" s="5"/>
      <c r="DV488" s="5"/>
      <c r="DW488" s="5"/>
      <c r="DX488" s="5"/>
      <c r="DY488" s="5"/>
      <c r="DZ488" s="5"/>
      <c r="EA488" s="5"/>
      <c r="EB488" s="5"/>
      <c r="EC488" s="5"/>
      <c r="ED488" s="5"/>
      <c r="EE488" s="5"/>
      <c r="EF488" s="5"/>
      <c r="EG488" s="5"/>
      <c r="EH488" s="5"/>
      <c r="EI488" s="5"/>
      <c r="EJ488" s="5"/>
      <c r="EK488" s="5"/>
      <c r="EL488" s="5"/>
      <c r="EM488" s="5"/>
      <c r="EN488" s="5"/>
      <c r="EO488" s="5"/>
      <c r="EP488" s="5"/>
      <c r="EQ488" s="5"/>
      <c r="ER488" s="5"/>
      <c r="ES488" s="5"/>
      <c r="ET488" s="5"/>
      <c r="EU488" s="5"/>
      <c r="EV488" s="5"/>
      <c r="EW488" s="5"/>
      <c r="EX488" s="5"/>
      <c r="EY488" s="5"/>
      <c r="EZ488" s="5"/>
      <c r="FA488" s="5"/>
      <c r="FB488" s="5"/>
      <c r="FC488" s="5"/>
      <c r="FD488" s="5"/>
      <c r="FE488" s="5"/>
      <c r="FF488" s="5"/>
      <c r="FG488" s="5"/>
      <c r="FH488" s="5"/>
      <c r="FI488" s="5"/>
      <c r="FJ488" s="5"/>
      <c r="FK488" s="5"/>
      <c r="FL488" s="5"/>
      <c r="FM488" s="5"/>
      <c r="FN488" s="5"/>
      <c r="FO488" s="5"/>
      <c r="FP488" s="5"/>
      <c r="FQ488" s="5"/>
      <c r="FR488" s="5"/>
      <c r="FS488" s="5"/>
      <c r="FT488" s="5"/>
      <c r="FU488" s="5"/>
      <c r="FV488" s="5"/>
      <c r="FW488" s="5"/>
      <c r="FX488" s="5"/>
      <c r="FY488" s="5"/>
      <c r="FZ488" s="5"/>
      <c r="GA488" s="5"/>
      <c r="GB488" s="5"/>
      <c r="GC488" s="5"/>
      <c r="GD488" s="5"/>
      <c r="GE488" s="5"/>
      <c r="GF488" s="5"/>
      <c r="GG488" s="5"/>
      <c r="GH488" s="5"/>
      <c r="GI488" s="5"/>
      <c r="GJ488" s="5"/>
      <c r="GK488" s="5"/>
      <c r="GL488" s="5"/>
      <c r="GM488" s="5"/>
      <c r="GN488" s="5"/>
      <c r="GO488" s="5"/>
      <c r="GP488" s="5"/>
      <c r="GQ488" s="5"/>
      <c r="GR488" s="5"/>
      <c r="GS488" s="5"/>
      <c r="GT488" s="5"/>
      <c r="GU488" s="5"/>
      <c r="GV488" s="5"/>
      <c r="GW488" s="5"/>
      <c r="GX488" s="5"/>
      <c r="GY488" s="5"/>
      <c r="GZ488" s="5"/>
      <c r="HA488" s="5"/>
      <c r="HB488" s="5"/>
      <c r="HC488" s="5"/>
      <c r="HD488" s="5"/>
      <c r="HE488" s="5"/>
      <c r="HF488" s="5"/>
      <c r="HG488" s="5"/>
      <c r="HH488" s="5"/>
      <c r="HI488" s="5"/>
      <c r="HJ488" s="5"/>
      <c r="HK488" s="5"/>
      <c r="HL488" s="5"/>
      <c r="HM488" s="5"/>
      <c r="HN488" s="5"/>
      <c r="HO488" s="5"/>
      <c r="HP488" s="5"/>
    </row>
    <row r="489" spans="1:224" ht="12" customHeight="1" x14ac:dyDescent="0.25">
      <c r="A489" s="20">
        <v>278</v>
      </c>
      <c r="B489" s="21" t="s">
        <v>112</v>
      </c>
      <c r="C489" s="22" t="s">
        <v>69</v>
      </c>
      <c r="D489" s="23">
        <v>13.8</v>
      </c>
      <c r="E489" s="23">
        <v>16.600000000000001</v>
      </c>
      <c r="F489" s="23">
        <v>15</v>
      </c>
      <c r="G489" s="24">
        <v>264</v>
      </c>
      <c r="H489" s="24">
        <v>31</v>
      </c>
      <c r="I489" s="24">
        <v>13</v>
      </c>
      <c r="J489" s="24">
        <v>72</v>
      </c>
      <c r="K489" s="45">
        <v>0.1</v>
      </c>
      <c r="L489" s="45">
        <v>0.17</v>
      </c>
      <c r="M489" s="45">
        <v>0.26</v>
      </c>
      <c r="N489" s="45">
        <v>0.04</v>
      </c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  <c r="AA489" s="5"/>
      <c r="AB489" s="5"/>
      <c r="AC489" s="5"/>
      <c r="AD489" s="5"/>
      <c r="AE489" s="5"/>
      <c r="AF489" s="5"/>
      <c r="AG489" s="5"/>
      <c r="AH489" s="5"/>
      <c r="AI489" s="5"/>
      <c r="AJ489" s="5"/>
      <c r="AK489" s="5"/>
      <c r="AL489" s="5"/>
      <c r="AM489" s="5"/>
      <c r="AN489" s="5"/>
      <c r="AO489" s="5"/>
      <c r="AP489" s="5"/>
      <c r="AQ489" s="5"/>
      <c r="AR489" s="5"/>
      <c r="AS489" s="5"/>
      <c r="AT489" s="5"/>
      <c r="AU489" s="5"/>
      <c r="AV489" s="5"/>
      <c r="AW489" s="5"/>
      <c r="AX489" s="5"/>
      <c r="AY489" s="5"/>
      <c r="AZ489" s="5"/>
      <c r="BA489" s="5"/>
      <c r="BB489" s="5"/>
      <c r="BC489" s="5"/>
      <c r="BD489" s="5"/>
      <c r="BE489" s="5"/>
      <c r="BF489" s="5"/>
      <c r="BG489" s="5"/>
      <c r="BH489" s="5"/>
      <c r="BI489" s="5"/>
      <c r="BJ489" s="5"/>
      <c r="BK489" s="5"/>
      <c r="BL489" s="5"/>
      <c r="BM489" s="5"/>
      <c r="BN489" s="5"/>
      <c r="BO489" s="5"/>
      <c r="BP489" s="5"/>
      <c r="BQ489" s="5"/>
      <c r="BR489" s="5"/>
      <c r="BS489" s="5"/>
      <c r="BT489" s="5"/>
      <c r="BU489" s="5"/>
      <c r="BV489" s="5"/>
      <c r="BW489" s="5"/>
      <c r="BX489" s="5"/>
      <c r="BY489" s="5"/>
      <c r="BZ489" s="5"/>
      <c r="CA489" s="5"/>
      <c r="CB489" s="5"/>
      <c r="CC489" s="5"/>
      <c r="CD489" s="5"/>
      <c r="CE489" s="5"/>
      <c r="CF489" s="5"/>
      <c r="CG489" s="5"/>
      <c r="CH489" s="5"/>
      <c r="CI489" s="5"/>
      <c r="CJ489" s="5"/>
      <c r="CK489" s="5"/>
      <c r="CL489" s="5"/>
      <c r="CM489" s="5"/>
      <c r="CN489" s="5"/>
      <c r="CO489" s="5"/>
      <c r="CP489" s="5"/>
      <c r="CQ489" s="5"/>
      <c r="CR489" s="5"/>
      <c r="CS489" s="5"/>
      <c r="CT489" s="5"/>
      <c r="CU489" s="5"/>
      <c r="CV489" s="5"/>
      <c r="CW489" s="5"/>
      <c r="CX489" s="5"/>
      <c r="CY489" s="5"/>
      <c r="CZ489" s="5"/>
      <c r="DA489" s="5"/>
      <c r="DB489" s="5"/>
      <c r="DC489" s="5"/>
      <c r="DD489" s="5"/>
      <c r="DE489" s="5"/>
      <c r="DF489" s="5"/>
      <c r="DG489" s="5"/>
      <c r="DH489" s="5"/>
      <c r="DI489" s="5"/>
      <c r="DJ489" s="5"/>
      <c r="DK489" s="5"/>
      <c r="DL489" s="5"/>
      <c r="DM489" s="5"/>
      <c r="DN489" s="5"/>
      <c r="DO489" s="5"/>
      <c r="DP489" s="5"/>
      <c r="DQ489" s="5"/>
      <c r="DR489" s="5"/>
      <c r="DS489" s="5"/>
      <c r="DT489" s="5"/>
      <c r="DU489" s="5"/>
      <c r="DV489" s="5"/>
      <c r="DW489" s="5"/>
      <c r="DX489" s="5"/>
      <c r="DY489" s="5"/>
      <c r="DZ489" s="5"/>
      <c r="EA489" s="5"/>
      <c r="EB489" s="5"/>
      <c r="EC489" s="5"/>
      <c r="ED489" s="5"/>
      <c r="EE489" s="5"/>
      <c r="EF489" s="5"/>
      <c r="EG489" s="5"/>
      <c r="EH489" s="5"/>
      <c r="EI489" s="5"/>
      <c r="EJ489" s="5"/>
      <c r="EK489" s="5"/>
      <c r="EL489" s="5"/>
      <c r="EM489" s="5"/>
      <c r="EN489" s="5"/>
      <c r="EO489" s="5"/>
      <c r="EP489" s="5"/>
      <c r="EQ489" s="5"/>
      <c r="ER489" s="5"/>
      <c r="ES489" s="5"/>
      <c r="ET489" s="5"/>
      <c r="EU489" s="5"/>
      <c r="EV489" s="5"/>
      <c r="EW489" s="5"/>
      <c r="EX489" s="5"/>
      <c r="EY489" s="5"/>
      <c r="EZ489" s="5"/>
      <c r="FA489" s="5"/>
      <c r="FB489" s="5"/>
      <c r="FC489" s="5"/>
      <c r="FD489" s="5"/>
      <c r="FE489" s="5"/>
      <c r="FF489" s="5"/>
      <c r="FG489" s="5"/>
      <c r="FH489" s="5"/>
      <c r="FI489" s="5"/>
      <c r="FJ489" s="5"/>
      <c r="FK489" s="5"/>
      <c r="FL489" s="5"/>
      <c r="FM489" s="5"/>
      <c r="FN489" s="5"/>
      <c r="FO489" s="5"/>
      <c r="FP489" s="5"/>
      <c r="FQ489" s="5"/>
      <c r="FR489" s="5"/>
      <c r="FS489" s="5"/>
      <c r="FT489" s="5"/>
      <c r="FU489" s="5"/>
      <c r="FV489" s="5"/>
      <c r="FW489" s="5"/>
      <c r="FX489" s="5"/>
      <c r="FY489" s="5"/>
      <c r="FZ489" s="5"/>
      <c r="GA489" s="5"/>
      <c r="GB489" s="5"/>
      <c r="GC489" s="5"/>
      <c r="GD489" s="5"/>
      <c r="GE489" s="5"/>
      <c r="GF489" s="5"/>
      <c r="GG489" s="5"/>
      <c r="GH489" s="5"/>
      <c r="GI489" s="5"/>
      <c r="GJ489" s="5"/>
      <c r="GK489" s="5"/>
      <c r="GL489" s="5"/>
      <c r="GM489" s="5"/>
      <c r="GN489" s="5"/>
      <c r="GO489" s="5"/>
      <c r="GP489" s="5"/>
      <c r="GQ489" s="5"/>
      <c r="GR489" s="5"/>
      <c r="GS489" s="5"/>
      <c r="GT489" s="5"/>
      <c r="GU489" s="5"/>
      <c r="GV489" s="5"/>
      <c r="GW489" s="5"/>
      <c r="GX489" s="5"/>
      <c r="GY489" s="5"/>
      <c r="GZ489" s="5"/>
      <c r="HA489" s="5"/>
      <c r="HB489" s="5"/>
      <c r="HC489" s="5"/>
      <c r="HD489" s="5"/>
      <c r="HE489" s="5"/>
      <c r="HF489" s="5"/>
      <c r="HG489" s="5"/>
      <c r="HH489" s="5"/>
      <c r="HI489" s="5"/>
      <c r="HJ489" s="5"/>
      <c r="HK489" s="5"/>
      <c r="HL489" s="5"/>
      <c r="HM489" s="5"/>
      <c r="HN489" s="5"/>
      <c r="HO489" s="5"/>
      <c r="HP489" s="5"/>
    </row>
    <row r="490" spans="1:224" ht="12" customHeight="1" x14ac:dyDescent="0.25">
      <c r="A490" s="20">
        <v>302</v>
      </c>
      <c r="B490" s="21" t="s">
        <v>81</v>
      </c>
      <c r="C490" s="22" t="s">
        <v>137</v>
      </c>
      <c r="D490" s="23">
        <v>10.199999999999999</v>
      </c>
      <c r="E490" s="23">
        <v>8.8000000000000007</v>
      </c>
      <c r="F490" s="23">
        <v>44.1</v>
      </c>
      <c r="G490" s="24">
        <v>296</v>
      </c>
      <c r="H490" s="24">
        <v>18</v>
      </c>
      <c r="I490" s="24">
        <v>161</v>
      </c>
      <c r="J490" s="24">
        <v>242</v>
      </c>
      <c r="K490" s="45">
        <v>5.4</v>
      </c>
      <c r="L490" s="45">
        <v>0.25</v>
      </c>
      <c r="M490" s="45">
        <v>0</v>
      </c>
      <c r="N490" s="45">
        <v>0.03</v>
      </c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  <c r="AA490" s="5"/>
      <c r="AB490" s="5"/>
      <c r="AC490" s="5"/>
      <c r="AD490" s="5"/>
      <c r="AE490" s="5"/>
      <c r="AF490" s="5"/>
      <c r="AG490" s="5"/>
      <c r="AH490" s="5"/>
      <c r="AI490" s="5"/>
      <c r="AJ490" s="5"/>
      <c r="AK490" s="5"/>
      <c r="AL490" s="5"/>
      <c r="AM490" s="5"/>
      <c r="AN490" s="5"/>
      <c r="AO490" s="5"/>
      <c r="AP490" s="5"/>
      <c r="AQ490" s="5"/>
      <c r="AR490" s="5"/>
      <c r="AS490" s="5"/>
      <c r="AT490" s="5"/>
      <c r="AU490" s="5"/>
      <c r="AV490" s="5"/>
      <c r="AW490" s="5"/>
      <c r="AX490" s="5"/>
      <c r="AY490" s="5"/>
      <c r="AZ490" s="5"/>
      <c r="BA490" s="5"/>
      <c r="BB490" s="5"/>
      <c r="BC490" s="5"/>
      <c r="BD490" s="5"/>
      <c r="BE490" s="5"/>
      <c r="BF490" s="5"/>
      <c r="BG490" s="5"/>
      <c r="BH490" s="5"/>
      <c r="BI490" s="5"/>
      <c r="BJ490" s="5"/>
      <c r="BK490" s="5"/>
      <c r="BL490" s="5"/>
      <c r="BM490" s="5"/>
      <c r="BN490" s="5"/>
      <c r="BO490" s="5"/>
      <c r="BP490" s="5"/>
      <c r="BQ490" s="5"/>
      <c r="BR490" s="5"/>
      <c r="BS490" s="5"/>
      <c r="BT490" s="5"/>
      <c r="BU490" s="5"/>
      <c r="BV490" s="5"/>
      <c r="BW490" s="5"/>
      <c r="BX490" s="5"/>
      <c r="BY490" s="5"/>
      <c r="BZ490" s="5"/>
      <c r="CA490" s="5"/>
      <c r="CB490" s="5"/>
      <c r="CC490" s="5"/>
      <c r="CD490" s="5"/>
      <c r="CE490" s="5"/>
      <c r="CF490" s="5"/>
      <c r="CG490" s="5"/>
      <c r="CH490" s="5"/>
      <c r="CI490" s="5"/>
      <c r="CJ490" s="5"/>
      <c r="CK490" s="5"/>
      <c r="CL490" s="5"/>
      <c r="CM490" s="5"/>
      <c r="CN490" s="5"/>
      <c r="CO490" s="5"/>
      <c r="CP490" s="5"/>
      <c r="CQ490" s="5"/>
      <c r="CR490" s="5"/>
      <c r="CS490" s="5"/>
      <c r="CT490" s="5"/>
      <c r="CU490" s="5"/>
      <c r="CV490" s="5"/>
      <c r="CW490" s="5"/>
      <c r="CX490" s="5"/>
      <c r="CY490" s="5"/>
      <c r="CZ490" s="5"/>
      <c r="DA490" s="5"/>
      <c r="DB490" s="5"/>
      <c r="DC490" s="5"/>
      <c r="DD490" s="5"/>
      <c r="DE490" s="5"/>
      <c r="DF490" s="5"/>
      <c r="DG490" s="5"/>
      <c r="DH490" s="5"/>
      <c r="DI490" s="5"/>
      <c r="DJ490" s="5"/>
      <c r="DK490" s="5"/>
      <c r="DL490" s="5"/>
      <c r="DM490" s="5"/>
      <c r="DN490" s="5"/>
      <c r="DO490" s="5"/>
      <c r="DP490" s="5"/>
      <c r="DQ490" s="5"/>
      <c r="DR490" s="5"/>
      <c r="DS490" s="5"/>
      <c r="DT490" s="5"/>
      <c r="DU490" s="5"/>
      <c r="DV490" s="5"/>
      <c r="DW490" s="5"/>
      <c r="DX490" s="5"/>
      <c r="DY490" s="5"/>
      <c r="DZ490" s="5"/>
      <c r="EA490" s="5"/>
      <c r="EB490" s="5"/>
      <c r="EC490" s="5"/>
      <c r="ED490" s="5"/>
      <c r="EE490" s="5"/>
      <c r="EF490" s="5"/>
      <c r="EG490" s="5"/>
      <c r="EH490" s="5"/>
      <c r="EI490" s="5"/>
      <c r="EJ490" s="5"/>
      <c r="EK490" s="5"/>
      <c r="EL490" s="5"/>
      <c r="EM490" s="5"/>
      <c r="EN490" s="5"/>
      <c r="EO490" s="5"/>
      <c r="EP490" s="5"/>
      <c r="EQ490" s="5"/>
      <c r="ER490" s="5"/>
      <c r="ES490" s="5"/>
      <c r="ET490" s="5"/>
      <c r="EU490" s="5"/>
      <c r="EV490" s="5"/>
      <c r="EW490" s="5"/>
      <c r="EX490" s="5"/>
      <c r="EY490" s="5"/>
      <c r="EZ490" s="5"/>
      <c r="FA490" s="5"/>
      <c r="FB490" s="5"/>
      <c r="FC490" s="5"/>
      <c r="FD490" s="5"/>
      <c r="FE490" s="5"/>
      <c r="FF490" s="5"/>
      <c r="FG490" s="5"/>
      <c r="FH490" s="5"/>
      <c r="FI490" s="5"/>
      <c r="FJ490" s="5"/>
      <c r="FK490" s="5"/>
      <c r="FL490" s="5"/>
      <c r="FM490" s="5"/>
      <c r="FN490" s="5"/>
      <c r="FO490" s="5"/>
      <c r="FP490" s="5"/>
      <c r="FQ490" s="5"/>
      <c r="FR490" s="5"/>
      <c r="FS490" s="5"/>
      <c r="FT490" s="5"/>
      <c r="FU490" s="5"/>
      <c r="FV490" s="5"/>
      <c r="FW490" s="5"/>
      <c r="FX490" s="5"/>
      <c r="FY490" s="5"/>
      <c r="FZ490" s="5"/>
      <c r="GA490" s="5"/>
      <c r="GB490" s="5"/>
      <c r="GC490" s="5"/>
      <c r="GD490" s="5"/>
      <c r="GE490" s="5"/>
      <c r="GF490" s="5"/>
      <c r="GG490" s="5"/>
      <c r="GH490" s="5"/>
      <c r="GI490" s="5"/>
      <c r="GJ490" s="5"/>
      <c r="GK490" s="5"/>
      <c r="GL490" s="5"/>
      <c r="GM490" s="5"/>
      <c r="GN490" s="5"/>
      <c r="GO490" s="5"/>
      <c r="GP490" s="5"/>
      <c r="GQ490" s="5"/>
      <c r="GR490" s="5"/>
      <c r="GS490" s="5"/>
      <c r="GT490" s="5"/>
      <c r="GU490" s="5"/>
      <c r="GV490" s="5"/>
      <c r="GW490" s="5"/>
      <c r="GX490" s="5"/>
      <c r="GY490" s="5"/>
      <c r="GZ490" s="5"/>
      <c r="HA490" s="5"/>
      <c r="HB490" s="5"/>
      <c r="HC490" s="5"/>
      <c r="HD490" s="5"/>
      <c r="HE490" s="5"/>
      <c r="HF490" s="5"/>
      <c r="HG490" s="5"/>
      <c r="HH490" s="5"/>
      <c r="HI490" s="5"/>
      <c r="HJ490" s="5"/>
      <c r="HK490" s="5"/>
      <c r="HL490" s="5"/>
      <c r="HM490" s="5"/>
      <c r="HN490" s="5"/>
      <c r="HO490" s="5"/>
      <c r="HP490" s="5"/>
    </row>
    <row r="491" spans="1:224" ht="12" customHeight="1" x14ac:dyDescent="0.25">
      <c r="A491" s="20">
        <v>306</v>
      </c>
      <c r="B491" s="21" t="s">
        <v>205</v>
      </c>
      <c r="C491" s="22" t="s">
        <v>139</v>
      </c>
      <c r="D491" s="23">
        <v>0.9</v>
      </c>
      <c r="E491" s="23">
        <v>0.06</v>
      </c>
      <c r="F491" s="23">
        <v>1.95</v>
      </c>
      <c r="G491" s="24">
        <v>12</v>
      </c>
      <c r="H491" s="24">
        <v>6</v>
      </c>
      <c r="I491" s="24">
        <v>6</v>
      </c>
      <c r="J491" s="24">
        <v>18.600000000000001</v>
      </c>
      <c r="K491" s="45">
        <v>0.21</v>
      </c>
      <c r="L491" s="45">
        <v>0</v>
      </c>
      <c r="M491" s="45">
        <v>3</v>
      </c>
      <c r="N491" s="45">
        <v>0</v>
      </c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  <c r="AA491" s="5"/>
      <c r="AB491" s="5"/>
      <c r="AC491" s="5"/>
      <c r="AD491" s="5"/>
      <c r="AE491" s="5"/>
      <c r="AF491" s="5"/>
      <c r="AG491" s="5"/>
      <c r="AH491" s="5"/>
      <c r="AI491" s="5"/>
      <c r="AJ491" s="5"/>
      <c r="AK491" s="5"/>
      <c r="AL491" s="5"/>
      <c r="AM491" s="5"/>
      <c r="AN491" s="5"/>
      <c r="AO491" s="5"/>
      <c r="AP491" s="5"/>
      <c r="AQ491" s="5"/>
      <c r="AR491" s="5"/>
      <c r="AS491" s="5"/>
      <c r="AT491" s="5"/>
      <c r="AU491" s="5"/>
      <c r="AV491" s="5"/>
      <c r="AW491" s="5"/>
      <c r="AX491" s="5"/>
      <c r="AY491" s="5"/>
      <c r="AZ491" s="5"/>
      <c r="BA491" s="5"/>
      <c r="BB491" s="5"/>
      <c r="BC491" s="5"/>
      <c r="BD491" s="5"/>
      <c r="BE491" s="5"/>
      <c r="BF491" s="5"/>
      <c r="BG491" s="5"/>
      <c r="BH491" s="5"/>
      <c r="BI491" s="5"/>
      <c r="BJ491" s="5"/>
      <c r="BK491" s="5"/>
      <c r="BL491" s="5"/>
      <c r="BM491" s="5"/>
      <c r="BN491" s="5"/>
      <c r="BO491" s="5"/>
      <c r="BP491" s="5"/>
      <c r="BQ491" s="5"/>
      <c r="BR491" s="5"/>
      <c r="BS491" s="5"/>
      <c r="BT491" s="5"/>
      <c r="BU491" s="5"/>
      <c r="BV491" s="5"/>
      <c r="BW491" s="5"/>
      <c r="BX491" s="5"/>
      <c r="BY491" s="5"/>
      <c r="BZ491" s="5"/>
      <c r="CA491" s="5"/>
      <c r="CB491" s="5"/>
      <c r="CC491" s="5"/>
      <c r="CD491" s="5"/>
      <c r="CE491" s="5"/>
      <c r="CF491" s="5"/>
      <c r="CG491" s="5"/>
      <c r="CH491" s="5"/>
      <c r="CI491" s="5"/>
      <c r="CJ491" s="5"/>
      <c r="CK491" s="5"/>
      <c r="CL491" s="5"/>
      <c r="CM491" s="5"/>
      <c r="CN491" s="5"/>
      <c r="CO491" s="5"/>
      <c r="CP491" s="5"/>
      <c r="CQ491" s="5"/>
      <c r="CR491" s="5"/>
      <c r="CS491" s="5"/>
      <c r="CT491" s="5"/>
      <c r="CU491" s="5"/>
      <c r="CV491" s="5"/>
      <c r="CW491" s="5"/>
      <c r="CX491" s="5"/>
      <c r="CY491" s="5"/>
      <c r="CZ491" s="5"/>
      <c r="DA491" s="5"/>
      <c r="DB491" s="5"/>
      <c r="DC491" s="5"/>
      <c r="DD491" s="5"/>
      <c r="DE491" s="5"/>
      <c r="DF491" s="5"/>
      <c r="DG491" s="5"/>
      <c r="DH491" s="5"/>
      <c r="DI491" s="5"/>
      <c r="DJ491" s="5"/>
      <c r="DK491" s="5"/>
      <c r="DL491" s="5"/>
      <c r="DM491" s="5"/>
      <c r="DN491" s="5"/>
      <c r="DO491" s="5"/>
      <c r="DP491" s="5"/>
      <c r="DQ491" s="5"/>
      <c r="DR491" s="5"/>
      <c r="DS491" s="5"/>
      <c r="DT491" s="5"/>
      <c r="DU491" s="5"/>
      <c r="DV491" s="5"/>
      <c r="DW491" s="5"/>
      <c r="DX491" s="5"/>
      <c r="DY491" s="5"/>
      <c r="DZ491" s="5"/>
      <c r="EA491" s="5"/>
      <c r="EB491" s="5"/>
      <c r="EC491" s="5"/>
      <c r="ED491" s="5"/>
      <c r="EE491" s="5"/>
      <c r="EF491" s="5"/>
      <c r="EG491" s="5"/>
      <c r="EH491" s="5"/>
      <c r="EI491" s="5"/>
      <c r="EJ491" s="5"/>
      <c r="EK491" s="5"/>
      <c r="EL491" s="5"/>
      <c r="EM491" s="5"/>
      <c r="EN491" s="5"/>
      <c r="EO491" s="5"/>
      <c r="EP491" s="5"/>
      <c r="EQ491" s="5"/>
      <c r="ER491" s="5"/>
      <c r="ES491" s="5"/>
      <c r="ET491" s="5"/>
      <c r="EU491" s="5"/>
      <c r="EV491" s="5"/>
      <c r="EW491" s="5"/>
      <c r="EX491" s="5"/>
      <c r="EY491" s="5"/>
      <c r="EZ491" s="5"/>
      <c r="FA491" s="5"/>
      <c r="FB491" s="5"/>
      <c r="FC491" s="5"/>
      <c r="FD491" s="5"/>
      <c r="FE491" s="5"/>
      <c r="FF491" s="5"/>
      <c r="FG491" s="5"/>
      <c r="FH491" s="5"/>
      <c r="FI491" s="5"/>
      <c r="FJ491" s="5"/>
      <c r="FK491" s="5"/>
      <c r="FL491" s="5"/>
      <c r="FM491" s="5"/>
      <c r="FN491" s="5"/>
      <c r="FO491" s="5"/>
      <c r="FP491" s="5"/>
      <c r="FQ491" s="5"/>
      <c r="FR491" s="5"/>
      <c r="FS491" s="5"/>
      <c r="FT491" s="5"/>
      <c r="FU491" s="5"/>
      <c r="FV491" s="5"/>
      <c r="FW491" s="5"/>
      <c r="FX491" s="5"/>
      <c r="FY491" s="5"/>
      <c r="FZ491" s="5"/>
      <c r="GA491" s="5"/>
      <c r="GB491" s="5"/>
      <c r="GC491" s="5"/>
      <c r="GD491" s="5"/>
      <c r="GE491" s="5"/>
      <c r="GF491" s="5"/>
      <c r="GG491" s="5"/>
      <c r="GH491" s="5"/>
      <c r="GI491" s="5"/>
      <c r="GJ491" s="5"/>
      <c r="GK491" s="5"/>
      <c r="GL491" s="5"/>
      <c r="GM491" s="5"/>
      <c r="GN491" s="5"/>
      <c r="GO491" s="5"/>
      <c r="GP491" s="5"/>
      <c r="GQ491" s="5"/>
      <c r="GR491" s="5"/>
      <c r="GS491" s="5"/>
      <c r="GT491" s="5"/>
      <c r="GU491" s="5"/>
      <c r="GV491" s="5"/>
      <c r="GW491" s="5"/>
      <c r="GX491" s="5"/>
      <c r="GY491" s="5"/>
      <c r="GZ491" s="5"/>
      <c r="HA491" s="5"/>
      <c r="HB491" s="5"/>
      <c r="HC491" s="5"/>
      <c r="HD491" s="5"/>
      <c r="HE491" s="5"/>
      <c r="HF491" s="5"/>
      <c r="HG491" s="5"/>
      <c r="HH491" s="5"/>
      <c r="HI491" s="5"/>
      <c r="HJ491" s="5"/>
      <c r="HK491" s="5"/>
      <c r="HL491" s="5"/>
      <c r="HM491" s="5"/>
      <c r="HN491" s="5"/>
      <c r="HO491" s="5"/>
      <c r="HP491" s="5"/>
    </row>
    <row r="492" spans="1:224" ht="12" customHeight="1" x14ac:dyDescent="0.25">
      <c r="A492" s="20">
        <v>342</v>
      </c>
      <c r="B492" s="21" t="s">
        <v>206</v>
      </c>
      <c r="C492" s="22" t="s">
        <v>23</v>
      </c>
      <c r="D492" s="23">
        <v>0.2</v>
      </c>
      <c r="E492" s="14">
        <v>0.2</v>
      </c>
      <c r="F492" s="14">
        <v>13.9</v>
      </c>
      <c r="G492" s="15">
        <v>58</v>
      </c>
      <c r="H492" s="15">
        <v>7</v>
      </c>
      <c r="I492" s="15">
        <v>4</v>
      </c>
      <c r="J492" s="15">
        <v>4</v>
      </c>
      <c r="K492" s="14">
        <v>0.9</v>
      </c>
      <c r="L492" s="14">
        <v>0</v>
      </c>
      <c r="M492" s="14">
        <v>4.0999999999999996</v>
      </c>
      <c r="N492" s="14">
        <v>0</v>
      </c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  <c r="AA492" s="5"/>
      <c r="AB492" s="5"/>
      <c r="AC492" s="5"/>
      <c r="AD492" s="5"/>
      <c r="AE492" s="5"/>
      <c r="AF492" s="5"/>
      <c r="AG492" s="5"/>
      <c r="AH492" s="5"/>
      <c r="AI492" s="5"/>
      <c r="AJ492" s="5"/>
      <c r="AK492" s="5"/>
      <c r="AL492" s="5"/>
      <c r="AM492" s="5"/>
      <c r="AN492" s="5"/>
      <c r="AO492" s="5"/>
      <c r="AP492" s="5"/>
      <c r="AQ492" s="5"/>
      <c r="AR492" s="5"/>
      <c r="AS492" s="5"/>
      <c r="AT492" s="5"/>
      <c r="AU492" s="5"/>
      <c r="AV492" s="5"/>
      <c r="AW492" s="5"/>
      <c r="AX492" s="5"/>
      <c r="AY492" s="5"/>
      <c r="AZ492" s="5"/>
      <c r="BA492" s="5"/>
      <c r="BB492" s="5"/>
      <c r="BC492" s="5"/>
      <c r="BD492" s="5"/>
      <c r="BE492" s="5"/>
      <c r="BF492" s="5"/>
      <c r="BG492" s="5"/>
      <c r="BH492" s="5"/>
      <c r="BI492" s="5"/>
      <c r="BJ492" s="5"/>
      <c r="BK492" s="5"/>
      <c r="BL492" s="5"/>
      <c r="BM492" s="5"/>
      <c r="BN492" s="5"/>
      <c r="BO492" s="5"/>
      <c r="BP492" s="5"/>
      <c r="BQ492" s="5"/>
      <c r="BR492" s="5"/>
      <c r="BS492" s="5"/>
      <c r="BT492" s="5"/>
      <c r="BU492" s="5"/>
      <c r="BV492" s="5"/>
      <c r="BW492" s="5"/>
      <c r="BX492" s="5"/>
      <c r="BY492" s="5"/>
      <c r="BZ492" s="5"/>
      <c r="CA492" s="5"/>
      <c r="CB492" s="5"/>
      <c r="CC492" s="5"/>
      <c r="CD492" s="5"/>
      <c r="CE492" s="5"/>
      <c r="CF492" s="5"/>
      <c r="CG492" s="5"/>
      <c r="CH492" s="5"/>
      <c r="CI492" s="5"/>
      <c r="CJ492" s="5"/>
      <c r="CK492" s="5"/>
      <c r="CL492" s="5"/>
      <c r="CM492" s="5"/>
      <c r="CN492" s="5"/>
      <c r="CO492" s="5"/>
      <c r="CP492" s="5"/>
      <c r="CQ492" s="5"/>
      <c r="CR492" s="5"/>
      <c r="CS492" s="5"/>
      <c r="CT492" s="5"/>
      <c r="CU492" s="5"/>
      <c r="CV492" s="5"/>
      <c r="CW492" s="5"/>
      <c r="CX492" s="5"/>
      <c r="CY492" s="5"/>
      <c r="CZ492" s="5"/>
      <c r="DA492" s="5"/>
      <c r="DB492" s="5"/>
      <c r="DC492" s="5"/>
      <c r="DD492" s="5"/>
      <c r="DE492" s="5"/>
      <c r="DF492" s="5"/>
      <c r="DG492" s="5"/>
      <c r="DH492" s="5"/>
      <c r="DI492" s="5"/>
      <c r="DJ492" s="5"/>
      <c r="DK492" s="5"/>
      <c r="DL492" s="5"/>
      <c r="DM492" s="5"/>
      <c r="DN492" s="5"/>
      <c r="DO492" s="5"/>
      <c r="DP492" s="5"/>
      <c r="DQ492" s="5"/>
      <c r="DR492" s="5"/>
      <c r="DS492" s="5"/>
      <c r="DT492" s="5"/>
      <c r="DU492" s="5"/>
      <c r="DV492" s="5"/>
      <c r="DW492" s="5"/>
      <c r="DX492" s="5"/>
      <c r="DY492" s="5"/>
      <c r="DZ492" s="5"/>
      <c r="EA492" s="5"/>
      <c r="EB492" s="5"/>
      <c r="EC492" s="5"/>
      <c r="ED492" s="5"/>
      <c r="EE492" s="5"/>
      <c r="EF492" s="5"/>
      <c r="EG492" s="5"/>
      <c r="EH492" s="5"/>
      <c r="EI492" s="5"/>
      <c r="EJ492" s="5"/>
      <c r="EK492" s="5"/>
      <c r="EL492" s="5"/>
      <c r="EM492" s="5"/>
      <c r="EN492" s="5"/>
      <c r="EO492" s="5"/>
      <c r="EP492" s="5"/>
      <c r="EQ492" s="5"/>
      <c r="ER492" s="5"/>
      <c r="ES492" s="5"/>
      <c r="ET492" s="5"/>
      <c r="EU492" s="5"/>
      <c r="EV492" s="5"/>
      <c r="EW492" s="5"/>
      <c r="EX492" s="5"/>
      <c r="EY492" s="5"/>
      <c r="EZ492" s="5"/>
      <c r="FA492" s="5"/>
      <c r="FB492" s="5"/>
      <c r="FC492" s="5"/>
      <c r="FD492" s="5"/>
      <c r="FE492" s="5"/>
      <c r="FF492" s="5"/>
      <c r="FG492" s="5"/>
      <c r="FH492" s="5"/>
      <c r="FI492" s="5"/>
      <c r="FJ492" s="5"/>
      <c r="FK492" s="5"/>
      <c r="FL492" s="5"/>
      <c r="FM492" s="5"/>
      <c r="FN492" s="5"/>
      <c r="FO492" s="5"/>
      <c r="FP492" s="5"/>
      <c r="FQ492" s="5"/>
      <c r="FR492" s="5"/>
      <c r="FS492" s="5"/>
      <c r="FT492" s="5"/>
      <c r="FU492" s="5"/>
      <c r="FV492" s="5"/>
      <c r="FW492" s="5"/>
      <c r="FX492" s="5"/>
      <c r="FY492" s="5"/>
      <c r="FZ492" s="5"/>
      <c r="GA492" s="5"/>
      <c r="GB492" s="5"/>
      <c r="GC492" s="5"/>
      <c r="GD492" s="5"/>
      <c r="GE492" s="5"/>
      <c r="GF492" s="5"/>
      <c r="GG492" s="5"/>
      <c r="GH492" s="5"/>
      <c r="GI492" s="5"/>
      <c r="GJ492" s="5"/>
      <c r="GK492" s="5"/>
      <c r="GL492" s="5"/>
      <c r="GM492" s="5"/>
      <c r="GN492" s="5"/>
      <c r="GO492" s="5"/>
      <c r="GP492" s="5"/>
      <c r="GQ492" s="5"/>
      <c r="GR492" s="5"/>
      <c r="GS492" s="5"/>
      <c r="GT492" s="5"/>
      <c r="GU492" s="5"/>
      <c r="GV492" s="5"/>
      <c r="GW492" s="5"/>
      <c r="GX492" s="5"/>
      <c r="GY492" s="5"/>
      <c r="GZ492" s="5"/>
      <c r="HA492" s="5"/>
      <c r="HB492" s="5"/>
      <c r="HC492" s="5"/>
      <c r="HD492" s="5"/>
      <c r="HE492" s="5"/>
      <c r="HF492" s="5"/>
      <c r="HG492" s="5"/>
      <c r="HH492" s="5"/>
      <c r="HI492" s="5"/>
      <c r="HJ492" s="5"/>
      <c r="HK492" s="5"/>
      <c r="HL492" s="5"/>
      <c r="HM492" s="5"/>
      <c r="HN492" s="5"/>
      <c r="HO492" s="5"/>
      <c r="HP492" s="5"/>
    </row>
    <row r="493" spans="1:224" ht="12" customHeight="1" x14ac:dyDescent="0.25">
      <c r="A493" s="6"/>
      <c r="B493" s="25" t="s">
        <v>35</v>
      </c>
      <c r="C493" s="19" t="s">
        <v>144</v>
      </c>
      <c r="D493" s="14">
        <v>4.16</v>
      </c>
      <c r="E493" s="14">
        <v>0.8600000000000001</v>
      </c>
      <c r="F493" s="14">
        <v>27.26</v>
      </c>
      <c r="G493" s="15">
        <v>133.6</v>
      </c>
      <c r="H493" s="15">
        <v>31.6</v>
      </c>
      <c r="I493" s="15">
        <v>0</v>
      </c>
      <c r="J493" s="15">
        <v>0</v>
      </c>
      <c r="K493" s="14">
        <v>1.6759999999999999</v>
      </c>
      <c r="L493" s="14">
        <v>0.188</v>
      </c>
      <c r="M493" s="14">
        <v>0</v>
      </c>
      <c r="N493" s="14">
        <v>0</v>
      </c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  <c r="AA493" s="5"/>
      <c r="AB493" s="5"/>
      <c r="AC493" s="5"/>
      <c r="AD493" s="5"/>
      <c r="AE493" s="5"/>
      <c r="AF493" s="5"/>
      <c r="AG493" s="5"/>
      <c r="AH493" s="5"/>
      <c r="AI493" s="5"/>
      <c r="AJ493" s="5"/>
      <c r="AK493" s="5"/>
      <c r="AL493" s="5"/>
      <c r="AM493" s="5"/>
      <c r="AN493" s="5"/>
      <c r="AO493" s="5"/>
      <c r="AP493" s="5"/>
      <c r="AQ493" s="5"/>
      <c r="AR493" s="5"/>
      <c r="AS493" s="5"/>
      <c r="AT493" s="5"/>
      <c r="AU493" s="5"/>
      <c r="AV493" s="5"/>
      <c r="AW493" s="5"/>
      <c r="AX493" s="5"/>
      <c r="AY493" s="5"/>
      <c r="AZ493" s="5"/>
      <c r="BA493" s="5"/>
      <c r="BB493" s="5"/>
      <c r="BC493" s="5"/>
      <c r="BD493" s="5"/>
      <c r="BE493" s="5"/>
      <c r="BF493" s="5"/>
      <c r="BG493" s="5"/>
      <c r="BH493" s="5"/>
      <c r="BI493" s="5"/>
      <c r="BJ493" s="5"/>
      <c r="BK493" s="5"/>
      <c r="BL493" s="5"/>
      <c r="BM493" s="5"/>
      <c r="BN493" s="5"/>
      <c r="BO493" s="5"/>
      <c r="BP493" s="5"/>
      <c r="BQ493" s="5"/>
      <c r="BR493" s="5"/>
      <c r="BS493" s="5"/>
      <c r="BT493" s="5"/>
      <c r="BU493" s="5"/>
      <c r="BV493" s="5"/>
      <c r="BW493" s="5"/>
      <c r="BX493" s="5"/>
      <c r="BY493" s="5"/>
      <c r="BZ493" s="5"/>
      <c r="CA493" s="5"/>
      <c r="CB493" s="5"/>
      <c r="CC493" s="5"/>
      <c r="CD493" s="5"/>
      <c r="CE493" s="5"/>
      <c r="CF493" s="5"/>
      <c r="CG493" s="5"/>
      <c r="CH493" s="5"/>
      <c r="CI493" s="5"/>
      <c r="CJ493" s="5"/>
      <c r="CK493" s="5"/>
      <c r="CL493" s="5"/>
      <c r="CM493" s="5"/>
      <c r="CN493" s="5"/>
      <c r="CO493" s="5"/>
      <c r="CP493" s="5"/>
      <c r="CQ493" s="5"/>
      <c r="CR493" s="5"/>
      <c r="CS493" s="5"/>
      <c r="CT493" s="5"/>
      <c r="CU493" s="5"/>
      <c r="CV493" s="5"/>
      <c r="CW493" s="5"/>
      <c r="CX493" s="5"/>
      <c r="CY493" s="5"/>
      <c r="CZ493" s="5"/>
      <c r="DA493" s="5"/>
      <c r="DB493" s="5"/>
      <c r="DC493" s="5"/>
      <c r="DD493" s="5"/>
      <c r="DE493" s="5"/>
      <c r="DF493" s="5"/>
      <c r="DG493" s="5"/>
      <c r="DH493" s="5"/>
      <c r="DI493" s="5"/>
      <c r="DJ493" s="5"/>
      <c r="DK493" s="5"/>
      <c r="DL493" s="5"/>
      <c r="DM493" s="5"/>
      <c r="DN493" s="5"/>
      <c r="DO493" s="5"/>
      <c r="DP493" s="5"/>
      <c r="DQ493" s="5"/>
      <c r="DR493" s="5"/>
      <c r="DS493" s="5"/>
      <c r="DT493" s="5"/>
      <c r="DU493" s="5"/>
      <c r="DV493" s="5"/>
      <c r="DW493" s="5"/>
      <c r="DX493" s="5"/>
      <c r="DY493" s="5"/>
      <c r="DZ493" s="5"/>
      <c r="EA493" s="5"/>
      <c r="EB493" s="5"/>
      <c r="EC493" s="5"/>
      <c r="ED493" s="5"/>
      <c r="EE493" s="5"/>
      <c r="EF493" s="5"/>
      <c r="EG493" s="5"/>
      <c r="EH493" s="5"/>
      <c r="EI493" s="5"/>
      <c r="EJ493" s="5"/>
      <c r="EK493" s="5"/>
      <c r="EL493" s="5"/>
      <c r="EM493" s="5"/>
      <c r="EN493" s="5"/>
      <c r="EO493" s="5"/>
      <c r="EP493" s="5"/>
      <c r="EQ493" s="5"/>
      <c r="ER493" s="5"/>
      <c r="ES493" s="5"/>
      <c r="ET493" s="5"/>
      <c r="EU493" s="5"/>
      <c r="EV493" s="5"/>
      <c r="EW493" s="5"/>
      <c r="EX493" s="5"/>
      <c r="EY493" s="5"/>
      <c r="EZ493" s="5"/>
      <c r="FA493" s="5"/>
      <c r="FB493" s="5"/>
      <c r="FC493" s="5"/>
      <c r="FD493" s="5"/>
      <c r="FE493" s="5"/>
      <c r="FF493" s="5"/>
      <c r="FG493" s="5"/>
      <c r="FH493" s="5"/>
      <c r="FI493" s="5"/>
      <c r="FJ493" s="5"/>
      <c r="FK493" s="5"/>
      <c r="FL493" s="5"/>
      <c r="FM493" s="5"/>
      <c r="FN493" s="5"/>
      <c r="FO493" s="5"/>
      <c r="FP493" s="5"/>
      <c r="FQ493" s="5"/>
      <c r="FR493" s="5"/>
      <c r="FS493" s="5"/>
      <c r="FT493" s="5"/>
      <c r="FU493" s="5"/>
      <c r="FV493" s="5"/>
      <c r="FW493" s="5"/>
      <c r="FX493" s="5"/>
      <c r="FY493" s="5"/>
      <c r="FZ493" s="5"/>
      <c r="GA493" s="5"/>
      <c r="GB493" s="5"/>
      <c r="GC493" s="5"/>
      <c r="GD493" s="5"/>
      <c r="GE493" s="5"/>
      <c r="GF493" s="5"/>
      <c r="GG493" s="5"/>
      <c r="GH493" s="5"/>
      <c r="GI493" s="5"/>
      <c r="GJ493" s="5"/>
      <c r="GK493" s="5"/>
      <c r="GL493" s="5"/>
      <c r="GM493" s="5"/>
      <c r="GN493" s="5"/>
      <c r="GO493" s="5"/>
      <c r="GP493" s="5"/>
      <c r="GQ493" s="5"/>
      <c r="GR493" s="5"/>
      <c r="GS493" s="5"/>
      <c r="GT493" s="5"/>
      <c r="GU493" s="5"/>
      <c r="GV493" s="5"/>
      <c r="GW493" s="5"/>
      <c r="GX493" s="5"/>
      <c r="GY493" s="5"/>
      <c r="GZ493" s="5"/>
      <c r="HA493" s="5"/>
      <c r="HB493" s="5"/>
      <c r="HC493" s="5"/>
      <c r="HD493" s="5"/>
      <c r="HE493" s="5"/>
      <c r="HF493" s="5"/>
      <c r="HG493" s="5"/>
      <c r="HH493" s="5"/>
      <c r="HI493" s="5"/>
      <c r="HJ493" s="5"/>
      <c r="HK493" s="5"/>
      <c r="HL493" s="5"/>
      <c r="HM493" s="5"/>
      <c r="HN493" s="5"/>
      <c r="HO493" s="5"/>
      <c r="HP493" s="5"/>
    </row>
    <row r="494" spans="1:224" ht="12" customHeight="1" x14ac:dyDescent="0.25">
      <c r="A494" s="6"/>
      <c r="B494" s="35" t="s">
        <v>29</v>
      </c>
      <c r="C494" s="49"/>
      <c r="D494" s="48">
        <f t="shared" si="88"/>
        <v>30.959999999999997</v>
      </c>
      <c r="E494" s="48">
        <f t="shared" si="88"/>
        <v>31.52</v>
      </c>
      <c r="F494" s="48">
        <f t="shared" si="88"/>
        <v>111.71000000000001</v>
      </c>
      <c r="G494" s="44">
        <f t="shared" si="88"/>
        <v>853.6</v>
      </c>
      <c r="H494" s="44">
        <f t="shared" si="88"/>
        <v>115.6</v>
      </c>
      <c r="I494" s="44">
        <f t="shared" si="88"/>
        <v>203</v>
      </c>
      <c r="J494" s="44">
        <f t="shared" si="88"/>
        <v>388.6</v>
      </c>
      <c r="K494" s="48">
        <f t="shared" si="88"/>
        <v>9.0860000000000003</v>
      </c>
      <c r="L494" s="48">
        <f t="shared" si="88"/>
        <v>0.80800000000000005</v>
      </c>
      <c r="M494" s="48">
        <f t="shared" si="88"/>
        <v>20.36</v>
      </c>
      <c r="N494" s="48">
        <f t="shared" si="88"/>
        <v>7.0000000000000007E-2</v>
      </c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  <c r="AA494" s="5"/>
      <c r="AB494" s="5"/>
      <c r="AC494" s="5"/>
      <c r="AD494" s="5"/>
      <c r="AE494" s="5"/>
      <c r="AF494" s="5"/>
      <c r="AG494" s="5"/>
      <c r="AH494" s="5"/>
      <c r="AI494" s="5"/>
      <c r="AJ494" s="5"/>
      <c r="AK494" s="5"/>
      <c r="AL494" s="5"/>
      <c r="AM494" s="5"/>
      <c r="AN494" s="5"/>
      <c r="AO494" s="5"/>
      <c r="AP494" s="5"/>
      <c r="AQ494" s="5"/>
      <c r="AR494" s="5"/>
      <c r="AS494" s="5"/>
      <c r="AT494" s="5"/>
      <c r="AU494" s="5"/>
      <c r="AV494" s="5"/>
      <c r="AW494" s="5"/>
      <c r="AX494" s="5"/>
      <c r="AY494" s="5"/>
      <c r="AZ494" s="5"/>
      <c r="BA494" s="5"/>
      <c r="BB494" s="5"/>
      <c r="BC494" s="5"/>
      <c r="BD494" s="5"/>
      <c r="BE494" s="5"/>
      <c r="BF494" s="5"/>
      <c r="BG494" s="5"/>
      <c r="BH494" s="5"/>
      <c r="BI494" s="5"/>
      <c r="BJ494" s="5"/>
      <c r="BK494" s="5"/>
      <c r="BL494" s="5"/>
      <c r="BM494" s="5"/>
      <c r="BN494" s="5"/>
      <c r="BO494" s="5"/>
      <c r="BP494" s="5"/>
      <c r="BQ494" s="5"/>
      <c r="BR494" s="5"/>
      <c r="BS494" s="5"/>
      <c r="BT494" s="5"/>
      <c r="BU494" s="5"/>
      <c r="BV494" s="5"/>
      <c r="BW494" s="5"/>
      <c r="BX494" s="5"/>
      <c r="BY494" s="5"/>
      <c r="BZ494" s="5"/>
      <c r="CA494" s="5"/>
      <c r="CB494" s="5"/>
      <c r="CC494" s="5"/>
      <c r="CD494" s="5"/>
      <c r="CE494" s="5"/>
      <c r="CF494" s="5"/>
      <c r="CG494" s="5"/>
      <c r="CH494" s="5"/>
      <c r="CI494" s="5"/>
      <c r="CJ494" s="5"/>
      <c r="CK494" s="5"/>
      <c r="CL494" s="5"/>
      <c r="CM494" s="5"/>
      <c r="CN494" s="5"/>
      <c r="CO494" s="5"/>
      <c r="CP494" s="5"/>
      <c r="CQ494" s="5"/>
      <c r="CR494" s="5"/>
      <c r="CS494" s="5"/>
      <c r="CT494" s="5"/>
      <c r="CU494" s="5"/>
      <c r="CV494" s="5"/>
      <c r="CW494" s="5"/>
      <c r="CX494" s="5"/>
      <c r="CY494" s="5"/>
      <c r="CZ494" s="5"/>
      <c r="DA494" s="5"/>
      <c r="DB494" s="5"/>
      <c r="DC494" s="5"/>
      <c r="DD494" s="5"/>
      <c r="DE494" s="5"/>
      <c r="DF494" s="5"/>
      <c r="DG494" s="5"/>
      <c r="DH494" s="5"/>
      <c r="DI494" s="5"/>
      <c r="DJ494" s="5"/>
      <c r="DK494" s="5"/>
      <c r="DL494" s="5"/>
      <c r="DM494" s="5"/>
      <c r="DN494" s="5"/>
      <c r="DO494" s="5"/>
      <c r="DP494" s="5"/>
      <c r="DQ494" s="5"/>
      <c r="DR494" s="5"/>
      <c r="DS494" s="5"/>
      <c r="DT494" s="5"/>
      <c r="DU494" s="5"/>
      <c r="DV494" s="5"/>
      <c r="DW494" s="5"/>
      <c r="DX494" s="5"/>
      <c r="DY494" s="5"/>
      <c r="DZ494" s="5"/>
      <c r="EA494" s="5"/>
      <c r="EB494" s="5"/>
      <c r="EC494" s="5"/>
      <c r="ED494" s="5"/>
      <c r="EE494" s="5"/>
      <c r="EF494" s="5"/>
      <c r="EG494" s="5"/>
      <c r="EH494" s="5"/>
      <c r="EI494" s="5"/>
      <c r="EJ494" s="5"/>
      <c r="EK494" s="5"/>
      <c r="EL494" s="5"/>
      <c r="EM494" s="5"/>
      <c r="EN494" s="5"/>
      <c r="EO494" s="5"/>
      <c r="EP494" s="5"/>
      <c r="EQ494" s="5"/>
      <c r="ER494" s="5"/>
      <c r="ES494" s="5"/>
      <c r="ET494" s="5"/>
      <c r="EU494" s="5"/>
      <c r="EV494" s="5"/>
      <c r="EW494" s="5"/>
      <c r="EX494" s="5"/>
      <c r="EY494" s="5"/>
      <c r="EZ494" s="5"/>
      <c r="FA494" s="5"/>
      <c r="FB494" s="5"/>
      <c r="FC494" s="5"/>
      <c r="FD494" s="5"/>
      <c r="FE494" s="5"/>
      <c r="FF494" s="5"/>
      <c r="FG494" s="5"/>
      <c r="FH494" s="5"/>
      <c r="FI494" s="5"/>
      <c r="FJ494" s="5"/>
      <c r="FK494" s="5"/>
      <c r="FL494" s="5"/>
      <c r="FM494" s="5"/>
      <c r="FN494" s="5"/>
      <c r="FO494" s="5"/>
      <c r="FP494" s="5"/>
      <c r="FQ494" s="5"/>
      <c r="FR494" s="5"/>
      <c r="FS494" s="5"/>
      <c r="FT494" s="5"/>
      <c r="FU494" s="5"/>
      <c r="FV494" s="5"/>
      <c r="FW494" s="5"/>
      <c r="FX494" s="5"/>
      <c r="FY494" s="5"/>
      <c r="FZ494" s="5"/>
      <c r="GA494" s="5"/>
      <c r="GB494" s="5"/>
      <c r="GC494" s="5"/>
      <c r="GD494" s="5"/>
      <c r="GE494" s="5"/>
      <c r="GF494" s="5"/>
      <c r="GG494" s="5"/>
      <c r="GH494" s="5"/>
      <c r="GI494" s="5"/>
      <c r="GJ494" s="5"/>
      <c r="GK494" s="5"/>
      <c r="GL494" s="5"/>
      <c r="GM494" s="5"/>
      <c r="GN494" s="5"/>
      <c r="GO494" s="5"/>
      <c r="GP494" s="5"/>
      <c r="GQ494" s="5"/>
      <c r="GR494" s="5"/>
      <c r="GS494" s="5"/>
      <c r="GT494" s="5"/>
      <c r="GU494" s="5"/>
      <c r="GV494" s="5"/>
      <c r="GW494" s="5"/>
      <c r="GX494" s="5"/>
      <c r="GY494" s="5"/>
      <c r="GZ494" s="5"/>
      <c r="HA494" s="5"/>
      <c r="HB494" s="5"/>
      <c r="HC494" s="5"/>
      <c r="HD494" s="5"/>
      <c r="HE494" s="5"/>
      <c r="HF494" s="5"/>
      <c r="HG494" s="5"/>
      <c r="HH494" s="5"/>
      <c r="HI494" s="5"/>
      <c r="HJ494" s="5"/>
      <c r="HK494" s="5"/>
      <c r="HL494" s="5"/>
      <c r="HM494" s="5"/>
      <c r="HN494" s="5"/>
      <c r="HO494" s="5"/>
      <c r="HP494" s="5"/>
    </row>
    <row r="495" spans="1:224" ht="12" customHeight="1" x14ac:dyDescent="0.25">
      <c r="A495" s="6"/>
      <c r="B495" s="18" t="s">
        <v>37</v>
      </c>
      <c r="C495" s="38"/>
      <c r="D495" s="48"/>
      <c r="E495" s="48"/>
      <c r="F495" s="48"/>
      <c r="G495" s="44"/>
      <c r="H495" s="44"/>
      <c r="I495" s="44"/>
      <c r="J495" s="44"/>
      <c r="K495" s="48"/>
      <c r="L495" s="48"/>
      <c r="M495" s="48"/>
      <c r="N495" s="48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  <c r="AA495" s="5"/>
      <c r="AB495" s="5"/>
      <c r="AC495" s="5"/>
      <c r="AD495" s="5"/>
      <c r="AE495" s="5"/>
      <c r="AF495" s="5"/>
      <c r="AG495" s="5"/>
      <c r="AH495" s="5"/>
      <c r="AI495" s="5"/>
      <c r="AJ495" s="5"/>
      <c r="AK495" s="5"/>
      <c r="AL495" s="5"/>
      <c r="AM495" s="5"/>
      <c r="AN495" s="5"/>
      <c r="AO495" s="5"/>
      <c r="AP495" s="5"/>
      <c r="AQ495" s="5"/>
      <c r="AR495" s="5"/>
      <c r="AS495" s="5"/>
      <c r="AT495" s="5"/>
      <c r="AU495" s="5"/>
      <c r="AV495" s="5"/>
      <c r="AW495" s="5"/>
      <c r="AX495" s="5"/>
      <c r="AY495" s="5"/>
      <c r="AZ495" s="5"/>
      <c r="BA495" s="5"/>
      <c r="BB495" s="5"/>
      <c r="BC495" s="5"/>
      <c r="BD495" s="5"/>
      <c r="BE495" s="5"/>
      <c r="BF495" s="5"/>
      <c r="BG495" s="5"/>
      <c r="BH495" s="5"/>
      <c r="BI495" s="5"/>
      <c r="BJ495" s="5"/>
      <c r="BK495" s="5"/>
      <c r="BL495" s="5"/>
      <c r="BM495" s="5"/>
      <c r="BN495" s="5"/>
      <c r="BO495" s="5"/>
      <c r="BP495" s="5"/>
      <c r="BQ495" s="5"/>
      <c r="BR495" s="5"/>
      <c r="BS495" s="5"/>
      <c r="BT495" s="5"/>
      <c r="BU495" s="5"/>
      <c r="BV495" s="5"/>
      <c r="BW495" s="5"/>
      <c r="BX495" s="5"/>
      <c r="BY495" s="5"/>
      <c r="BZ495" s="5"/>
      <c r="CA495" s="5"/>
      <c r="CB495" s="5"/>
      <c r="CC495" s="5"/>
      <c r="CD495" s="5"/>
      <c r="CE495" s="5"/>
      <c r="CF495" s="5"/>
      <c r="CG495" s="5"/>
      <c r="CH495" s="5"/>
      <c r="CI495" s="5"/>
      <c r="CJ495" s="5"/>
      <c r="CK495" s="5"/>
      <c r="CL495" s="5"/>
      <c r="CM495" s="5"/>
      <c r="CN495" s="5"/>
      <c r="CO495" s="5"/>
      <c r="CP495" s="5"/>
      <c r="CQ495" s="5"/>
      <c r="CR495" s="5"/>
      <c r="CS495" s="5"/>
      <c r="CT495" s="5"/>
      <c r="CU495" s="5"/>
      <c r="CV495" s="5"/>
      <c r="CW495" s="5"/>
      <c r="CX495" s="5"/>
      <c r="CY495" s="5"/>
      <c r="CZ495" s="5"/>
      <c r="DA495" s="5"/>
      <c r="DB495" s="5"/>
      <c r="DC495" s="5"/>
      <c r="DD495" s="5"/>
      <c r="DE495" s="5"/>
      <c r="DF495" s="5"/>
      <c r="DG495" s="5"/>
      <c r="DH495" s="5"/>
      <c r="DI495" s="5"/>
      <c r="DJ495" s="5"/>
      <c r="DK495" s="5"/>
      <c r="DL495" s="5"/>
      <c r="DM495" s="5"/>
      <c r="DN495" s="5"/>
      <c r="DO495" s="5"/>
      <c r="DP495" s="5"/>
      <c r="DQ495" s="5"/>
      <c r="DR495" s="5"/>
      <c r="DS495" s="5"/>
      <c r="DT495" s="5"/>
      <c r="DU495" s="5"/>
      <c r="DV495" s="5"/>
      <c r="DW495" s="5"/>
      <c r="DX495" s="5"/>
      <c r="DY495" s="5"/>
      <c r="DZ495" s="5"/>
      <c r="EA495" s="5"/>
      <c r="EB495" s="5"/>
      <c r="EC495" s="5"/>
      <c r="ED495" s="5"/>
      <c r="EE495" s="5"/>
      <c r="EF495" s="5"/>
      <c r="EG495" s="5"/>
      <c r="EH495" s="5"/>
      <c r="EI495" s="5"/>
      <c r="EJ495" s="5"/>
      <c r="EK495" s="5"/>
      <c r="EL495" s="5"/>
      <c r="EM495" s="5"/>
      <c r="EN495" s="5"/>
      <c r="EO495" s="5"/>
      <c r="EP495" s="5"/>
      <c r="EQ495" s="5"/>
      <c r="ER495" s="5"/>
      <c r="ES495" s="5"/>
      <c r="ET495" s="5"/>
      <c r="EU495" s="5"/>
      <c r="EV495" s="5"/>
      <c r="EW495" s="5"/>
      <c r="EX495" s="5"/>
      <c r="EY495" s="5"/>
      <c r="EZ495" s="5"/>
      <c r="FA495" s="5"/>
      <c r="FB495" s="5"/>
      <c r="FC495" s="5"/>
      <c r="FD495" s="5"/>
      <c r="FE495" s="5"/>
      <c r="FF495" s="5"/>
      <c r="FG495" s="5"/>
      <c r="FH495" s="5"/>
      <c r="FI495" s="5"/>
      <c r="FJ495" s="5"/>
      <c r="FK495" s="5"/>
      <c r="FL495" s="5"/>
      <c r="FM495" s="5"/>
      <c r="FN495" s="5"/>
      <c r="FO495" s="5"/>
      <c r="FP495" s="5"/>
      <c r="FQ495" s="5"/>
      <c r="FR495" s="5"/>
      <c r="FS495" s="5"/>
      <c r="FT495" s="5"/>
      <c r="FU495" s="5"/>
      <c r="FV495" s="5"/>
      <c r="FW495" s="5"/>
      <c r="FX495" s="5"/>
      <c r="FY495" s="5"/>
      <c r="FZ495" s="5"/>
      <c r="GA495" s="5"/>
      <c r="GB495" s="5"/>
      <c r="GC495" s="5"/>
      <c r="GD495" s="5"/>
      <c r="GE495" s="5"/>
      <c r="GF495" s="5"/>
      <c r="GG495" s="5"/>
      <c r="GH495" s="5"/>
      <c r="GI495" s="5"/>
      <c r="GJ495" s="5"/>
      <c r="GK495" s="5"/>
      <c r="GL495" s="5"/>
      <c r="GM495" s="5"/>
      <c r="GN495" s="5"/>
      <c r="GO495" s="5"/>
      <c r="GP495" s="5"/>
      <c r="GQ495" s="5"/>
      <c r="GR495" s="5"/>
      <c r="GS495" s="5"/>
      <c r="GT495" s="5"/>
      <c r="GU495" s="5"/>
      <c r="GV495" s="5"/>
      <c r="GW495" s="5"/>
      <c r="GX495" s="5"/>
      <c r="GY495" s="5"/>
      <c r="GZ495" s="5"/>
      <c r="HA495" s="5"/>
      <c r="HB495" s="5"/>
      <c r="HC495" s="5"/>
      <c r="HD495" s="5"/>
      <c r="HE495" s="5"/>
      <c r="HF495" s="5"/>
      <c r="HG495" s="5"/>
      <c r="HH495" s="5"/>
      <c r="HI495" s="5"/>
      <c r="HJ495" s="5"/>
      <c r="HK495" s="5"/>
      <c r="HL495" s="5"/>
      <c r="HM495" s="5"/>
      <c r="HN495" s="5"/>
      <c r="HO495" s="5"/>
      <c r="HP495" s="5"/>
    </row>
    <row r="496" spans="1:224" ht="12" customHeight="1" x14ac:dyDescent="0.25">
      <c r="A496" s="20" t="s">
        <v>38</v>
      </c>
      <c r="B496" s="21" t="s">
        <v>163</v>
      </c>
      <c r="C496" s="22" t="s">
        <v>40</v>
      </c>
      <c r="D496" s="23">
        <v>6.1</v>
      </c>
      <c r="E496" s="23">
        <v>5.2</v>
      </c>
      <c r="F496" s="23">
        <v>40.200000000000003</v>
      </c>
      <c r="G496" s="24">
        <v>232</v>
      </c>
      <c r="H496" s="24">
        <v>67</v>
      </c>
      <c r="I496" s="24">
        <v>36</v>
      </c>
      <c r="J496" s="24">
        <v>79</v>
      </c>
      <c r="K496" s="23">
        <v>1.3</v>
      </c>
      <c r="L496" s="23">
        <v>0.1</v>
      </c>
      <c r="M496" s="23">
        <v>0.3</v>
      </c>
      <c r="N496" s="23">
        <v>0</v>
      </c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  <c r="AA496" s="5"/>
      <c r="AB496" s="5"/>
      <c r="AC496" s="5"/>
      <c r="AD496" s="5"/>
      <c r="AE496" s="5"/>
      <c r="AF496" s="5"/>
      <c r="AG496" s="5"/>
      <c r="AH496" s="5"/>
      <c r="AI496" s="5"/>
      <c r="AJ496" s="5"/>
      <c r="AK496" s="5"/>
      <c r="AL496" s="5"/>
      <c r="AM496" s="5"/>
      <c r="AN496" s="5"/>
      <c r="AO496" s="5"/>
      <c r="AP496" s="5"/>
      <c r="AQ496" s="5"/>
      <c r="AR496" s="5"/>
      <c r="AS496" s="5"/>
      <c r="AT496" s="5"/>
      <c r="AU496" s="5"/>
      <c r="AV496" s="5"/>
      <c r="AW496" s="5"/>
      <c r="AX496" s="5"/>
      <c r="AY496" s="5"/>
      <c r="AZ496" s="5"/>
      <c r="BA496" s="5"/>
      <c r="BB496" s="5"/>
      <c r="BC496" s="5"/>
      <c r="BD496" s="5"/>
      <c r="BE496" s="5"/>
      <c r="BF496" s="5"/>
      <c r="BG496" s="5"/>
      <c r="BH496" s="5"/>
      <c r="BI496" s="5"/>
      <c r="BJ496" s="5"/>
      <c r="BK496" s="5"/>
      <c r="BL496" s="5"/>
      <c r="BM496" s="5"/>
      <c r="BN496" s="5"/>
      <c r="BO496" s="5"/>
      <c r="BP496" s="5"/>
      <c r="BQ496" s="5"/>
      <c r="BR496" s="5"/>
      <c r="BS496" s="5"/>
      <c r="BT496" s="5"/>
      <c r="BU496" s="5"/>
      <c r="BV496" s="5"/>
      <c r="BW496" s="5"/>
      <c r="BX496" s="5"/>
      <c r="BY496" s="5"/>
      <c r="BZ496" s="5"/>
      <c r="CA496" s="5"/>
      <c r="CB496" s="5"/>
      <c r="CC496" s="5"/>
      <c r="CD496" s="5"/>
      <c r="CE496" s="5"/>
      <c r="CF496" s="5"/>
      <c r="CG496" s="5"/>
      <c r="CH496" s="5"/>
      <c r="CI496" s="5"/>
      <c r="CJ496" s="5"/>
      <c r="CK496" s="5"/>
      <c r="CL496" s="5"/>
      <c r="CM496" s="5"/>
      <c r="CN496" s="5"/>
      <c r="CO496" s="5"/>
      <c r="CP496" s="5"/>
      <c r="CQ496" s="5"/>
      <c r="CR496" s="5"/>
      <c r="CS496" s="5"/>
      <c r="CT496" s="5"/>
      <c r="CU496" s="5"/>
      <c r="CV496" s="5"/>
      <c r="CW496" s="5"/>
      <c r="CX496" s="5"/>
      <c r="CY496" s="5"/>
      <c r="CZ496" s="5"/>
      <c r="DA496" s="5"/>
      <c r="DB496" s="5"/>
      <c r="DC496" s="5"/>
      <c r="DD496" s="5"/>
      <c r="DE496" s="5"/>
      <c r="DF496" s="5"/>
      <c r="DG496" s="5"/>
      <c r="DH496" s="5"/>
      <c r="DI496" s="5"/>
      <c r="DJ496" s="5"/>
      <c r="DK496" s="5"/>
      <c r="DL496" s="5"/>
      <c r="DM496" s="5"/>
      <c r="DN496" s="5"/>
      <c r="DO496" s="5"/>
      <c r="DP496" s="5"/>
      <c r="DQ496" s="5"/>
      <c r="DR496" s="5"/>
      <c r="DS496" s="5"/>
      <c r="DT496" s="5"/>
      <c r="DU496" s="5"/>
      <c r="DV496" s="5"/>
      <c r="DW496" s="5"/>
      <c r="DX496" s="5"/>
      <c r="DY496" s="5"/>
      <c r="DZ496" s="5"/>
      <c r="EA496" s="5"/>
      <c r="EB496" s="5"/>
      <c r="EC496" s="5"/>
      <c r="ED496" s="5"/>
      <c r="EE496" s="5"/>
      <c r="EF496" s="5"/>
      <c r="EG496" s="5"/>
      <c r="EH496" s="5"/>
      <c r="EI496" s="5"/>
      <c r="EJ496" s="5"/>
      <c r="EK496" s="5"/>
      <c r="EL496" s="5"/>
      <c r="EM496" s="5"/>
      <c r="EN496" s="5"/>
      <c r="EO496" s="5"/>
      <c r="EP496" s="5"/>
      <c r="EQ496" s="5"/>
      <c r="ER496" s="5"/>
      <c r="ES496" s="5"/>
      <c r="ET496" s="5"/>
      <c r="EU496" s="5"/>
      <c r="EV496" s="5"/>
      <c r="EW496" s="5"/>
      <c r="EX496" s="5"/>
      <c r="EY496" s="5"/>
      <c r="EZ496" s="5"/>
      <c r="FA496" s="5"/>
      <c r="FB496" s="5"/>
      <c r="FC496" s="5"/>
      <c r="FD496" s="5"/>
      <c r="FE496" s="5"/>
      <c r="FF496" s="5"/>
      <c r="FG496" s="5"/>
      <c r="FH496" s="5"/>
      <c r="FI496" s="5"/>
      <c r="FJ496" s="5"/>
      <c r="FK496" s="5"/>
      <c r="FL496" s="5"/>
      <c r="FM496" s="5"/>
      <c r="FN496" s="5"/>
      <c r="FO496" s="5"/>
      <c r="FP496" s="5"/>
      <c r="FQ496" s="5"/>
      <c r="FR496" s="5"/>
      <c r="FS496" s="5"/>
      <c r="FT496" s="5"/>
      <c r="FU496" s="5"/>
      <c r="FV496" s="5"/>
      <c r="FW496" s="5"/>
      <c r="FX496" s="5"/>
      <c r="FY496" s="5"/>
      <c r="FZ496" s="5"/>
      <c r="GA496" s="5"/>
      <c r="GB496" s="5"/>
      <c r="GC496" s="5"/>
      <c r="GD496" s="5"/>
      <c r="GE496" s="5"/>
      <c r="GF496" s="5"/>
      <c r="GG496" s="5"/>
      <c r="GH496" s="5"/>
      <c r="GI496" s="5"/>
      <c r="GJ496" s="5"/>
      <c r="GK496" s="5"/>
      <c r="GL496" s="5"/>
      <c r="GM496" s="5"/>
      <c r="GN496" s="5"/>
      <c r="GO496" s="5"/>
      <c r="GP496" s="5"/>
      <c r="GQ496" s="5"/>
      <c r="GR496" s="5"/>
      <c r="GS496" s="5"/>
      <c r="GT496" s="5"/>
      <c r="GU496" s="5"/>
      <c r="GV496" s="5"/>
      <c r="GW496" s="5"/>
      <c r="GX496" s="5"/>
      <c r="GY496" s="5"/>
      <c r="GZ496" s="5"/>
      <c r="HA496" s="5"/>
      <c r="HB496" s="5"/>
      <c r="HC496" s="5"/>
      <c r="HD496" s="5"/>
      <c r="HE496" s="5"/>
      <c r="HF496" s="5"/>
      <c r="HG496" s="5"/>
      <c r="HH496" s="5"/>
      <c r="HI496" s="5"/>
      <c r="HJ496" s="5"/>
      <c r="HK496" s="5"/>
      <c r="HL496" s="5"/>
      <c r="HM496" s="5"/>
      <c r="HN496" s="5"/>
      <c r="HO496" s="5"/>
      <c r="HP496" s="5"/>
    </row>
    <row r="497" spans="1:224" ht="12" customHeight="1" x14ac:dyDescent="0.25">
      <c r="A497" s="20">
        <v>338</v>
      </c>
      <c r="B497" s="21" t="s">
        <v>24</v>
      </c>
      <c r="C497" s="22" t="s">
        <v>25</v>
      </c>
      <c r="D497" s="23">
        <v>0.4</v>
      </c>
      <c r="E497" s="14">
        <v>0.4</v>
      </c>
      <c r="F497" s="14">
        <v>10.8</v>
      </c>
      <c r="G497" s="15">
        <v>49</v>
      </c>
      <c r="H497" s="15">
        <v>18</v>
      </c>
      <c r="I497" s="15">
        <v>10</v>
      </c>
      <c r="J497" s="15">
        <v>12</v>
      </c>
      <c r="K497" s="14">
        <v>2.4</v>
      </c>
      <c r="L497" s="14">
        <v>0</v>
      </c>
      <c r="M497" s="14">
        <v>11</v>
      </c>
      <c r="N497" s="14">
        <v>0</v>
      </c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  <c r="AA497" s="5"/>
      <c r="AB497" s="5"/>
      <c r="AC497" s="5"/>
      <c r="AD497" s="5"/>
      <c r="AE497" s="5"/>
      <c r="AF497" s="5"/>
      <c r="AG497" s="5"/>
      <c r="AH497" s="5"/>
      <c r="AI497" s="5"/>
      <c r="AJ497" s="5"/>
      <c r="AK497" s="5"/>
      <c r="AL497" s="5"/>
      <c r="AM497" s="5"/>
      <c r="AN497" s="5"/>
      <c r="AO497" s="5"/>
      <c r="AP497" s="5"/>
      <c r="AQ497" s="5"/>
      <c r="AR497" s="5"/>
      <c r="AS497" s="5"/>
      <c r="AT497" s="5"/>
      <c r="AU497" s="5"/>
      <c r="AV497" s="5"/>
      <c r="AW497" s="5"/>
      <c r="AX497" s="5"/>
      <c r="AY497" s="5"/>
      <c r="AZ497" s="5"/>
      <c r="BA497" s="5"/>
      <c r="BB497" s="5"/>
      <c r="BC497" s="5"/>
      <c r="BD497" s="5"/>
      <c r="BE497" s="5"/>
      <c r="BF497" s="5"/>
      <c r="BG497" s="5"/>
      <c r="BH497" s="5"/>
      <c r="BI497" s="5"/>
      <c r="BJ497" s="5"/>
      <c r="BK497" s="5"/>
      <c r="BL497" s="5"/>
      <c r="BM497" s="5"/>
      <c r="BN497" s="5"/>
      <c r="BO497" s="5"/>
      <c r="BP497" s="5"/>
      <c r="BQ497" s="5"/>
      <c r="BR497" s="5"/>
      <c r="BS497" s="5"/>
      <c r="BT497" s="5"/>
      <c r="BU497" s="5"/>
      <c r="BV497" s="5"/>
      <c r="BW497" s="5"/>
      <c r="BX497" s="5"/>
      <c r="BY497" s="5"/>
      <c r="BZ497" s="5"/>
      <c r="CA497" s="5"/>
      <c r="CB497" s="5"/>
      <c r="CC497" s="5"/>
      <c r="CD497" s="5"/>
      <c r="CE497" s="5"/>
      <c r="CF497" s="5"/>
      <c r="CG497" s="5"/>
      <c r="CH497" s="5"/>
      <c r="CI497" s="5"/>
      <c r="CJ497" s="5"/>
      <c r="CK497" s="5"/>
      <c r="CL497" s="5"/>
      <c r="CM497" s="5"/>
      <c r="CN497" s="5"/>
      <c r="CO497" s="5"/>
      <c r="CP497" s="5"/>
      <c r="CQ497" s="5"/>
      <c r="CR497" s="5"/>
      <c r="CS497" s="5"/>
      <c r="CT497" s="5"/>
      <c r="CU497" s="5"/>
      <c r="CV497" s="5"/>
      <c r="CW497" s="5"/>
      <c r="CX497" s="5"/>
      <c r="CY497" s="5"/>
      <c r="CZ497" s="5"/>
      <c r="DA497" s="5"/>
      <c r="DB497" s="5"/>
      <c r="DC497" s="5"/>
      <c r="DD497" s="5"/>
      <c r="DE497" s="5"/>
      <c r="DF497" s="5"/>
      <c r="DG497" s="5"/>
      <c r="DH497" s="5"/>
      <c r="DI497" s="5"/>
      <c r="DJ497" s="5"/>
      <c r="DK497" s="5"/>
      <c r="DL497" s="5"/>
      <c r="DM497" s="5"/>
      <c r="DN497" s="5"/>
      <c r="DO497" s="5"/>
      <c r="DP497" s="5"/>
      <c r="DQ497" s="5"/>
      <c r="DR497" s="5"/>
      <c r="DS497" s="5"/>
      <c r="DT497" s="5"/>
      <c r="DU497" s="5"/>
      <c r="DV497" s="5"/>
      <c r="DW497" s="5"/>
      <c r="DX497" s="5"/>
      <c r="DY497" s="5"/>
      <c r="DZ497" s="5"/>
      <c r="EA497" s="5"/>
      <c r="EB497" s="5"/>
      <c r="EC497" s="5"/>
      <c r="ED497" s="5"/>
      <c r="EE497" s="5"/>
      <c r="EF497" s="5"/>
      <c r="EG497" s="5"/>
      <c r="EH497" s="5"/>
      <c r="EI497" s="5"/>
      <c r="EJ497" s="5"/>
      <c r="EK497" s="5"/>
      <c r="EL497" s="5"/>
      <c r="EM497" s="5"/>
      <c r="EN497" s="5"/>
      <c r="EO497" s="5"/>
      <c r="EP497" s="5"/>
      <c r="EQ497" s="5"/>
      <c r="ER497" s="5"/>
      <c r="ES497" s="5"/>
      <c r="ET497" s="5"/>
      <c r="EU497" s="5"/>
      <c r="EV497" s="5"/>
      <c r="EW497" s="5"/>
      <c r="EX497" s="5"/>
      <c r="EY497" s="5"/>
      <c r="EZ497" s="5"/>
      <c r="FA497" s="5"/>
      <c r="FB497" s="5"/>
      <c r="FC497" s="5"/>
      <c r="FD497" s="5"/>
      <c r="FE497" s="5"/>
      <c r="FF497" s="5"/>
      <c r="FG497" s="5"/>
      <c r="FH497" s="5"/>
      <c r="FI497" s="5"/>
      <c r="FJ497" s="5"/>
      <c r="FK497" s="5"/>
      <c r="FL497" s="5"/>
      <c r="FM497" s="5"/>
      <c r="FN497" s="5"/>
      <c r="FO497" s="5"/>
      <c r="FP497" s="5"/>
      <c r="FQ497" s="5"/>
      <c r="FR497" s="5"/>
      <c r="FS497" s="5"/>
      <c r="FT497" s="5"/>
      <c r="FU497" s="5"/>
      <c r="FV497" s="5"/>
      <c r="FW497" s="5"/>
      <c r="FX497" s="5"/>
      <c r="FY497" s="5"/>
      <c r="FZ497" s="5"/>
      <c r="GA497" s="5"/>
      <c r="GB497" s="5"/>
      <c r="GC497" s="5"/>
      <c r="GD497" s="5"/>
      <c r="GE497" s="5"/>
      <c r="GF497" s="5"/>
      <c r="GG497" s="5"/>
      <c r="GH497" s="5"/>
      <c r="GI497" s="5"/>
      <c r="GJ497" s="5"/>
      <c r="GK497" s="5"/>
      <c r="GL497" s="5"/>
      <c r="GM497" s="5"/>
      <c r="GN497" s="5"/>
      <c r="GO497" s="5"/>
      <c r="GP497" s="5"/>
      <c r="GQ497" s="5"/>
      <c r="GR497" s="5"/>
      <c r="GS497" s="5"/>
      <c r="GT497" s="5"/>
      <c r="GU497" s="5"/>
      <c r="GV497" s="5"/>
      <c r="GW497" s="5"/>
      <c r="GX497" s="5"/>
      <c r="GY497" s="5"/>
      <c r="GZ497" s="5"/>
      <c r="HA497" s="5"/>
      <c r="HB497" s="5"/>
      <c r="HC497" s="5"/>
      <c r="HD497" s="5"/>
      <c r="HE497" s="5"/>
      <c r="HF497" s="5"/>
      <c r="HG497" s="5"/>
      <c r="HH497" s="5"/>
      <c r="HI497" s="5"/>
      <c r="HJ497" s="5"/>
      <c r="HK497" s="5"/>
      <c r="HL497" s="5"/>
      <c r="HM497" s="5"/>
      <c r="HN497" s="5"/>
      <c r="HO497" s="5"/>
      <c r="HP497" s="5"/>
    </row>
    <row r="498" spans="1:224" ht="12" customHeight="1" x14ac:dyDescent="0.25">
      <c r="A498" s="20">
        <v>388</v>
      </c>
      <c r="B498" s="21" t="s">
        <v>34</v>
      </c>
      <c r="C498" s="22" t="s">
        <v>23</v>
      </c>
      <c r="D498" s="23">
        <v>0.7</v>
      </c>
      <c r="E498" s="23">
        <v>0.3</v>
      </c>
      <c r="F498" s="23">
        <v>24.6</v>
      </c>
      <c r="G498" s="24">
        <v>104</v>
      </c>
      <c r="H498" s="24">
        <v>10</v>
      </c>
      <c r="I498" s="24">
        <v>3</v>
      </c>
      <c r="J498" s="24">
        <v>3</v>
      </c>
      <c r="K498" s="23">
        <v>0.7</v>
      </c>
      <c r="L498" s="23">
        <v>0</v>
      </c>
      <c r="M498" s="23">
        <v>20</v>
      </c>
      <c r="N498" s="23">
        <v>0</v>
      </c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  <c r="AA498" s="5"/>
      <c r="AB498" s="5"/>
      <c r="AC498" s="5"/>
      <c r="AD498" s="5"/>
      <c r="AE498" s="5"/>
      <c r="AF498" s="5"/>
      <c r="AG498" s="5"/>
      <c r="AH498" s="5"/>
      <c r="AI498" s="5"/>
      <c r="AJ498" s="5"/>
      <c r="AK498" s="5"/>
      <c r="AL498" s="5"/>
      <c r="AM498" s="5"/>
      <c r="AN498" s="5"/>
      <c r="AO498" s="5"/>
      <c r="AP498" s="5"/>
      <c r="AQ498" s="5"/>
      <c r="AR498" s="5"/>
      <c r="AS498" s="5"/>
      <c r="AT498" s="5"/>
      <c r="AU498" s="5"/>
      <c r="AV498" s="5"/>
      <c r="AW498" s="5"/>
      <c r="AX498" s="5"/>
      <c r="AY498" s="5"/>
      <c r="AZ498" s="5"/>
      <c r="BA498" s="5"/>
      <c r="BB498" s="5"/>
      <c r="BC498" s="5"/>
      <c r="BD498" s="5"/>
      <c r="BE498" s="5"/>
      <c r="BF498" s="5"/>
      <c r="BG498" s="5"/>
      <c r="BH498" s="5"/>
      <c r="BI498" s="5"/>
      <c r="BJ498" s="5"/>
      <c r="BK498" s="5"/>
      <c r="BL498" s="5"/>
      <c r="BM498" s="5"/>
      <c r="BN498" s="5"/>
      <c r="BO498" s="5"/>
      <c r="BP498" s="5"/>
      <c r="BQ498" s="5"/>
      <c r="BR498" s="5"/>
      <c r="BS498" s="5"/>
      <c r="BT498" s="5"/>
      <c r="BU498" s="5"/>
      <c r="BV498" s="5"/>
      <c r="BW498" s="5"/>
      <c r="BX498" s="5"/>
      <c r="BY498" s="5"/>
      <c r="BZ498" s="5"/>
      <c r="CA498" s="5"/>
      <c r="CB498" s="5"/>
      <c r="CC498" s="5"/>
      <c r="CD498" s="5"/>
      <c r="CE498" s="5"/>
      <c r="CF498" s="5"/>
      <c r="CG498" s="5"/>
      <c r="CH498" s="5"/>
      <c r="CI498" s="5"/>
      <c r="CJ498" s="5"/>
      <c r="CK498" s="5"/>
      <c r="CL498" s="5"/>
      <c r="CM498" s="5"/>
      <c r="CN498" s="5"/>
      <c r="CO498" s="5"/>
      <c r="CP498" s="5"/>
      <c r="CQ498" s="5"/>
      <c r="CR498" s="5"/>
      <c r="CS498" s="5"/>
      <c r="CT498" s="5"/>
      <c r="CU498" s="5"/>
      <c r="CV498" s="5"/>
      <c r="CW498" s="5"/>
      <c r="CX498" s="5"/>
      <c r="CY498" s="5"/>
      <c r="CZ498" s="5"/>
      <c r="DA498" s="5"/>
      <c r="DB498" s="5"/>
      <c r="DC498" s="5"/>
      <c r="DD498" s="5"/>
      <c r="DE498" s="5"/>
      <c r="DF498" s="5"/>
      <c r="DG498" s="5"/>
      <c r="DH498" s="5"/>
      <c r="DI498" s="5"/>
      <c r="DJ498" s="5"/>
      <c r="DK498" s="5"/>
      <c r="DL498" s="5"/>
      <c r="DM498" s="5"/>
      <c r="DN498" s="5"/>
      <c r="DO498" s="5"/>
      <c r="DP498" s="5"/>
      <c r="DQ498" s="5"/>
      <c r="DR498" s="5"/>
      <c r="DS498" s="5"/>
      <c r="DT498" s="5"/>
      <c r="DU498" s="5"/>
      <c r="DV498" s="5"/>
      <c r="DW498" s="5"/>
      <c r="DX498" s="5"/>
      <c r="DY498" s="5"/>
      <c r="DZ498" s="5"/>
      <c r="EA498" s="5"/>
      <c r="EB498" s="5"/>
      <c r="EC498" s="5"/>
      <c r="ED498" s="5"/>
      <c r="EE498" s="5"/>
      <c r="EF498" s="5"/>
      <c r="EG498" s="5"/>
      <c r="EH498" s="5"/>
      <c r="EI498" s="5"/>
      <c r="EJ498" s="5"/>
      <c r="EK498" s="5"/>
      <c r="EL498" s="5"/>
      <c r="EM498" s="5"/>
      <c r="EN498" s="5"/>
      <c r="EO498" s="5"/>
      <c r="EP498" s="5"/>
      <c r="EQ498" s="5"/>
      <c r="ER498" s="5"/>
      <c r="ES498" s="5"/>
      <c r="ET498" s="5"/>
      <c r="EU498" s="5"/>
      <c r="EV498" s="5"/>
      <c r="EW498" s="5"/>
      <c r="EX498" s="5"/>
      <c r="EY498" s="5"/>
      <c r="EZ498" s="5"/>
      <c r="FA498" s="5"/>
      <c r="FB498" s="5"/>
      <c r="FC498" s="5"/>
      <c r="FD498" s="5"/>
      <c r="FE498" s="5"/>
      <c r="FF498" s="5"/>
      <c r="FG498" s="5"/>
      <c r="FH498" s="5"/>
      <c r="FI498" s="5"/>
      <c r="FJ498" s="5"/>
      <c r="FK498" s="5"/>
      <c r="FL498" s="5"/>
      <c r="FM498" s="5"/>
      <c r="FN498" s="5"/>
      <c r="FO498" s="5"/>
      <c r="FP498" s="5"/>
      <c r="FQ498" s="5"/>
      <c r="FR498" s="5"/>
      <c r="FS498" s="5"/>
      <c r="FT498" s="5"/>
      <c r="FU498" s="5"/>
      <c r="FV498" s="5"/>
      <c r="FW498" s="5"/>
      <c r="FX498" s="5"/>
      <c r="FY498" s="5"/>
      <c r="FZ498" s="5"/>
      <c r="GA498" s="5"/>
      <c r="GB498" s="5"/>
      <c r="GC498" s="5"/>
      <c r="GD498" s="5"/>
      <c r="GE498" s="5"/>
      <c r="GF498" s="5"/>
      <c r="GG498" s="5"/>
      <c r="GH498" s="5"/>
      <c r="GI498" s="5"/>
      <c r="GJ498" s="5"/>
      <c r="GK498" s="5"/>
      <c r="GL498" s="5"/>
      <c r="GM498" s="5"/>
      <c r="GN498" s="5"/>
      <c r="GO498" s="5"/>
      <c r="GP498" s="5"/>
      <c r="GQ498" s="5"/>
      <c r="GR498" s="5"/>
      <c r="GS498" s="5"/>
      <c r="GT498" s="5"/>
      <c r="GU498" s="5"/>
      <c r="GV498" s="5"/>
      <c r="GW498" s="5"/>
      <c r="GX498" s="5"/>
      <c r="GY498" s="5"/>
      <c r="GZ498" s="5"/>
      <c r="HA498" s="5"/>
      <c r="HB498" s="5"/>
      <c r="HC498" s="5"/>
      <c r="HD498" s="5"/>
      <c r="HE498" s="5"/>
      <c r="HF498" s="5"/>
      <c r="HG498" s="5"/>
      <c r="HH498" s="5"/>
      <c r="HI498" s="5"/>
      <c r="HJ498" s="5"/>
      <c r="HK498" s="5"/>
      <c r="HL498" s="5"/>
      <c r="HM498" s="5"/>
      <c r="HN498" s="5"/>
      <c r="HO498" s="5"/>
      <c r="HP498" s="5"/>
    </row>
    <row r="499" spans="1:224" ht="12" customHeight="1" x14ac:dyDescent="0.25">
      <c r="A499" s="6"/>
      <c r="B499" s="35" t="s">
        <v>29</v>
      </c>
      <c r="C499" s="49"/>
      <c r="D499" s="48">
        <f>SUM(D496:D498)</f>
        <v>7.2</v>
      </c>
      <c r="E499" s="48">
        <f t="shared" ref="E499:N499" si="89">SUM(E496:E498)</f>
        <v>5.9</v>
      </c>
      <c r="F499" s="48">
        <f t="shared" si="89"/>
        <v>75.599999999999994</v>
      </c>
      <c r="G499" s="44">
        <f t="shared" si="89"/>
        <v>385</v>
      </c>
      <c r="H499" s="44">
        <f t="shared" si="89"/>
        <v>95</v>
      </c>
      <c r="I499" s="44">
        <f t="shared" si="89"/>
        <v>49</v>
      </c>
      <c r="J499" s="44">
        <f t="shared" si="89"/>
        <v>94</v>
      </c>
      <c r="K499" s="48">
        <f t="shared" si="89"/>
        <v>4.4000000000000004</v>
      </c>
      <c r="L499" s="48">
        <f t="shared" si="89"/>
        <v>0.1</v>
      </c>
      <c r="M499" s="48">
        <f t="shared" si="89"/>
        <v>31.3</v>
      </c>
      <c r="N499" s="48">
        <f t="shared" si="89"/>
        <v>0</v>
      </c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  <c r="AA499" s="5"/>
      <c r="AB499" s="5"/>
      <c r="AC499" s="5"/>
      <c r="AD499" s="5"/>
      <c r="AE499" s="5"/>
      <c r="AF499" s="5"/>
      <c r="AG499" s="5"/>
      <c r="AH499" s="5"/>
      <c r="AI499" s="5"/>
      <c r="AJ499" s="5"/>
      <c r="AK499" s="5"/>
      <c r="AL499" s="5"/>
      <c r="AM499" s="5"/>
      <c r="AN499" s="5"/>
      <c r="AO499" s="5"/>
      <c r="AP499" s="5"/>
      <c r="AQ499" s="5"/>
      <c r="AR499" s="5"/>
      <c r="AS499" s="5"/>
      <c r="AT499" s="5"/>
      <c r="AU499" s="5"/>
      <c r="AV499" s="5"/>
      <c r="AW499" s="5"/>
      <c r="AX499" s="5"/>
      <c r="AY499" s="5"/>
      <c r="AZ499" s="5"/>
      <c r="BA499" s="5"/>
      <c r="BB499" s="5"/>
      <c r="BC499" s="5"/>
      <c r="BD499" s="5"/>
      <c r="BE499" s="5"/>
      <c r="BF499" s="5"/>
      <c r="BG499" s="5"/>
      <c r="BH499" s="5"/>
      <c r="BI499" s="5"/>
      <c r="BJ499" s="5"/>
      <c r="BK499" s="5"/>
      <c r="BL499" s="5"/>
      <c r="BM499" s="5"/>
      <c r="BN499" s="5"/>
      <c r="BO499" s="5"/>
      <c r="BP499" s="5"/>
      <c r="BQ499" s="5"/>
      <c r="BR499" s="5"/>
      <c r="BS499" s="5"/>
      <c r="BT499" s="5"/>
      <c r="BU499" s="5"/>
      <c r="BV499" s="5"/>
      <c r="BW499" s="5"/>
      <c r="BX499" s="5"/>
      <c r="BY499" s="5"/>
      <c r="BZ499" s="5"/>
      <c r="CA499" s="5"/>
      <c r="CB499" s="5"/>
      <c r="CC499" s="5"/>
      <c r="CD499" s="5"/>
      <c r="CE499" s="5"/>
      <c r="CF499" s="5"/>
      <c r="CG499" s="5"/>
      <c r="CH499" s="5"/>
      <c r="CI499" s="5"/>
      <c r="CJ499" s="5"/>
      <c r="CK499" s="5"/>
      <c r="CL499" s="5"/>
      <c r="CM499" s="5"/>
      <c r="CN499" s="5"/>
      <c r="CO499" s="5"/>
      <c r="CP499" s="5"/>
      <c r="CQ499" s="5"/>
      <c r="CR499" s="5"/>
      <c r="CS499" s="5"/>
      <c r="CT499" s="5"/>
      <c r="CU499" s="5"/>
      <c r="CV499" s="5"/>
      <c r="CW499" s="5"/>
      <c r="CX499" s="5"/>
      <c r="CY499" s="5"/>
      <c r="CZ499" s="5"/>
      <c r="DA499" s="5"/>
      <c r="DB499" s="5"/>
      <c r="DC499" s="5"/>
      <c r="DD499" s="5"/>
      <c r="DE499" s="5"/>
      <c r="DF499" s="5"/>
      <c r="DG499" s="5"/>
      <c r="DH499" s="5"/>
      <c r="DI499" s="5"/>
      <c r="DJ499" s="5"/>
      <c r="DK499" s="5"/>
      <c r="DL499" s="5"/>
      <c r="DM499" s="5"/>
      <c r="DN499" s="5"/>
      <c r="DO499" s="5"/>
      <c r="DP499" s="5"/>
      <c r="DQ499" s="5"/>
      <c r="DR499" s="5"/>
      <c r="DS499" s="5"/>
      <c r="DT499" s="5"/>
      <c r="DU499" s="5"/>
      <c r="DV499" s="5"/>
      <c r="DW499" s="5"/>
      <c r="DX499" s="5"/>
      <c r="DY499" s="5"/>
      <c r="DZ499" s="5"/>
      <c r="EA499" s="5"/>
      <c r="EB499" s="5"/>
      <c r="EC499" s="5"/>
      <c r="ED499" s="5"/>
      <c r="EE499" s="5"/>
      <c r="EF499" s="5"/>
      <c r="EG499" s="5"/>
      <c r="EH499" s="5"/>
      <c r="EI499" s="5"/>
      <c r="EJ499" s="5"/>
      <c r="EK499" s="5"/>
      <c r="EL499" s="5"/>
      <c r="EM499" s="5"/>
      <c r="EN499" s="5"/>
      <c r="EO499" s="5"/>
      <c r="EP499" s="5"/>
      <c r="EQ499" s="5"/>
      <c r="ER499" s="5"/>
      <c r="ES499" s="5"/>
      <c r="ET499" s="5"/>
      <c r="EU499" s="5"/>
      <c r="EV499" s="5"/>
      <c r="EW499" s="5"/>
      <c r="EX499" s="5"/>
      <c r="EY499" s="5"/>
      <c r="EZ499" s="5"/>
      <c r="FA499" s="5"/>
      <c r="FB499" s="5"/>
      <c r="FC499" s="5"/>
      <c r="FD499" s="5"/>
      <c r="FE499" s="5"/>
      <c r="FF499" s="5"/>
      <c r="FG499" s="5"/>
      <c r="FH499" s="5"/>
      <c r="FI499" s="5"/>
      <c r="FJ499" s="5"/>
      <c r="FK499" s="5"/>
      <c r="FL499" s="5"/>
      <c r="FM499" s="5"/>
      <c r="FN499" s="5"/>
      <c r="FO499" s="5"/>
      <c r="FP499" s="5"/>
      <c r="FQ499" s="5"/>
      <c r="FR499" s="5"/>
      <c r="FS499" s="5"/>
      <c r="FT499" s="5"/>
      <c r="FU499" s="5"/>
      <c r="FV499" s="5"/>
      <c r="FW499" s="5"/>
      <c r="FX499" s="5"/>
      <c r="FY499" s="5"/>
      <c r="FZ499" s="5"/>
      <c r="GA499" s="5"/>
      <c r="GB499" s="5"/>
      <c r="GC499" s="5"/>
      <c r="GD499" s="5"/>
      <c r="GE499" s="5"/>
      <c r="GF499" s="5"/>
      <c r="GG499" s="5"/>
      <c r="GH499" s="5"/>
      <c r="GI499" s="5"/>
      <c r="GJ499" s="5"/>
      <c r="GK499" s="5"/>
      <c r="GL499" s="5"/>
      <c r="GM499" s="5"/>
      <c r="GN499" s="5"/>
      <c r="GO499" s="5"/>
      <c r="GP499" s="5"/>
      <c r="GQ499" s="5"/>
      <c r="GR499" s="5"/>
      <c r="GS499" s="5"/>
      <c r="GT499" s="5"/>
      <c r="GU499" s="5"/>
      <c r="GV499" s="5"/>
      <c r="GW499" s="5"/>
      <c r="GX499" s="5"/>
      <c r="GY499" s="5"/>
      <c r="GZ499" s="5"/>
      <c r="HA499" s="5"/>
      <c r="HB499" s="5"/>
      <c r="HC499" s="5"/>
      <c r="HD499" s="5"/>
      <c r="HE499" s="5"/>
      <c r="HF499" s="5"/>
      <c r="HG499" s="5"/>
      <c r="HH499" s="5"/>
      <c r="HI499" s="5"/>
      <c r="HJ499" s="5"/>
      <c r="HK499" s="5"/>
      <c r="HL499" s="5"/>
      <c r="HM499" s="5"/>
      <c r="HN499" s="5"/>
      <c r="HO499" s="5"/>
      <c r="HP499" s="5"/>
    </row>
    <row r="500" spans="1:224" ht="12" customHeight="1" x14ac:dyDescent="0.25">
      <c r="A500" s="6"/>
      <c r="B500" s="43" t="s">
        <v>43</v>
      </c>
      <c r="C500" s="38"/>
      <c r="D500" s="38">
        <f t="shared" ref="D500:N500" si="90">D486+D494+D499</f>
        <v>72.260000000000005</v>
      </c>
      <c r="E500" s="38">
        <f t="shared" si="90"/>
        <v>65.89</v>
      </c>
      <c r="F500" s="38">
        <f t="shared" si="90"/>
        <v>265.16999999999996</v>
      </c>
      <c r="G500" s="39">
        <f t="shared" si="90"/>
        <v>1943.6</v>
      </c>
      <c r="H500" s="39">
        <f t="shared" si="90"/>
        <v>482.6</v>
      </c>
      <c r="I500" s="39">
        <f t="shared" si="90"/>
        <v>349</v>
      </c>
      <c r="J500" s="39">
        <f t="shared" si="90"/>
        <v>808.6</v>
      </c>
      <c r="K500" s="38">
        <f t="shared" si="90"/>
        <v>17.896000000000001</v>
      </c>
      <c r="L500" s="38">
        <f t="shared" si="90"/>
        <v>1.2840000000000003</v>
      </c>
      <c r="M500" s="38">
        <f t="shared" si="90"/>
        <v>56</v>
      </c>
      <c r="N500" s="38">
        <f t="shared" si="90"/>
        <v>0.22</v>
      </c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  <c r="AA500" s="5"/>
      <c r="AB500" s="5"/>
      <c r="AC500" s="5"/>
      <c r="AD500" s="5"/>
      <c r="AE500" s="5"/>
      <c r="AF500" s="5"/>
      <c r="AG500" s="5"/>
      <c r="AH500" s="5"/>
      <c r="AI500" s="5"/>
      <c r="AJ500" s="5"/>
      <c r="AK500" s="5"/>
      <c r="AL500" s="5"/>
      <c r="AM500" s="5"/>
      <c r="AN500" s="5"/>
      <c r="AO500" s="5"/>
      <c r="AP500" s="5"/>
      <c r="AQ500" s="5"/>
      <c r="AR500" s="5"/>
      <c r="AS500" s="5"/>
      <c r="AT500" s="5"/>
      <c r="AU500" s="5"/>
      <c r="AV500" s="5"/>
      <c r="AW500" s="5"/>
      <c r="AX500" s="5"/>
      <c r="AY500" s="5"/>
      <c r="AZ500" s="5"/>
      <c r="BA500" s="5"/>
      <c r="BB500" s="5"/>
      <c r="BC500" s="5"/>
      <c r="BD500" s="5"/>
      <c r="BE500" s="5"/>
      <c r="BF500" s="5"/>
      <c r="BG500" s="5"/>
      <c r="BH500" s="5"/>
      <c r="BI500" s="5"/>
      <c r="BJ500" s="5"/>
      <c r="BK500" s="5"/>
      <c r="BL500" s="5"/>
      <c r="BM500" s="5"/>
      <c r="BN500" s="5"/>
      <c r="BO500" s="5"/>
      <c r="BP500" s="5"/>
      <c r="BQ500" s="5"/>
      <c r="BR500" s="5"/>
      <c r="BS500" s="5"/>
      <c r="BT500" s="5"/>
      <c r="BU500" s="5"/>
      <c r="BV500" s="5"/>
      <c r="BW500" s="5"/>
      <c r="BX500" s="5"/>
      <c r="BY500" s="5"/>
      <c r="BZ500" s="5"/>
      <c r="CA500" s="5"/>
      <c r="CB500" s="5"/>
      <c r="CC500" s="5"/>
      <c r="CD500" s="5"/>
      <c r="CE500" s="5"/>
      <c r="CF500" s="5"/>
      <c r="CG500" s="5"/>
      <c r="CH500" s="5"/>
      <c r="CI500" s="5"/>
      <c r="CJ500" s="5"/>
      <c r="CK500" s="5"/>
      <c r="CL500" s="5"/>
      <c r="CM500" s="5"/>
      <c r="CN500" s="5"/>
      <c r="CO500" s="5"/>
      <c r="CP500" s="5"/>
      <c r="CQ500" s="5"/>
      <c r="CR500" s="5"/>
      <c r="CS500" s="5"/>
      <c r="CT500" s="5"/>
      <c r="CU500" s="5"/>
      <c r="CV500" s="5"/>
      <c r="CW500" s="5"/>
      <c r="CX500" s="5"/>
      <c r="CY500" s="5"/>
      <c r="CZ500" s="5"/>
      <c r="DA500" s="5"/>
      <c r="DB500" s="5"/>
      <c r="DC500" s="5"/>
      <c r="DD500" s="5"/>
      <c r="DE500" s="5"/>
      <c r="DF500" s="5"/>
      <c r="DG500" s="5"/>
      <c r="DH500" s="5"/>
      <c r="DI500" s="5"/>
      <c r="DJ500" s="5"/>
      <c r="DK500" s="5"/>
      <c r="DL500" s="5"/>
      <c r="DM500" s="5"/>
      <c r="DN500" s="5"/>
      <c r="DO500" s="5"/>
      <c r="DP500" s="5"/>
      <c r="DQ500" s="5"/>
      <c r="DR500" s="5"/>
      <c r="DS500" s="5"/>
      <c r="DT500" s="5"/>
      <c r="DU500" s="5"/>
      <c r="DV500" s="5"/>
      <c r="DW500" s="5"/>
      <c r="DX500" s="5"/>
      <c r="DY500" s="5"/>
      <c r="DZ500" s="5"/>
      <c r="EA500" s="5"/>
      <c r="EB500" s="5"/>
      <c r="EC500" s="5"/>
      <c r="ED500" s="5"/>
      <c r="EE500" s="5"/>
      <c r="EF500" s="5"/>
      <c r="EG500" s="5"/>
      <c r="EH500" s="5"/>
      <c r="EI500" s="5"/>
      <c r="EJ500" s="5"/>
      <c r="EK500" s="5"/>
      <c r="EL500" s="5"/>
      <c r="EM500" s="5"/>
      <c r="EN500" s="5"/>
      <c r="EO500" s="5"/>
      <c r="EP500" s="5"/>
      <c r="EQ500" s="5"/>
      <c r="ER500" s="5"/>
      <c r="ES500" s="5"/>
      <c r="ET500" s="5"/>
      <c r="EU500" s="5"/>
      <c r="EV500" s="5"/>
      <c r="EW500" s="5"/>
      <c r="EX500" s="5"/>
      <c r="EY500" s="5"/>
      <c r="EZ500" s="5"/>
      <c r="FA500" s="5"/>
      <c r="FB500" s="5"/>
      <c r="FC500" s="5"/>
      <c r="FD500" s="5"/>
      <c r="FE500" s="5"/>
      <c r="FF500" s="5"/>
      <c r="FG500" s="5"/>
      <c r="FH500" s="5"/>
      <c r="FI500" s="5"/>
      <c r="FJ500" s="5"/>
      <c r="FK500" s="5"/>
      <c r="FL500" s="5"/>
      <c r="FM500" s="5"/>
      <c r="FN500" s="5"/>
      <c r="FO500" s="5"/>
      <c r="FP500" s="5"/>
      <c r="FQ500" s="5"/>
      <c r="FR500" s="5"/>
      <c r="FS500" s="5"/>
      <c r="FT500" s="5"/>
      <c r="FU500" s="5"/>
      <c r="FV500" s="5"/>
      <c r="FW500" s="5"/>
      <c r="FX500" s="5"/>
      <c r="FY500" s="5"/>
      <c r="FZ500" s="5"/>
      <c r="GA500" s="5"/>
      <c r="GB500" s="5"/>
      <c r="GC500" s="5"/>
      <c r="GD500" s="5"/>
      <c r="GE500" s="5"/>
      <c r="GF500" s="5"/>
      <c r="GG500" s="5"/>
      <c r="GH500" s="5"/>
      <c r="GI500" s="5"/>
      <c r="GJ500" s="5"/>
      <c r="GK500" s="5"/>
      <c r="GL500" s="5"/>
      <c r="GM500" s="5"/>
      <c r="GN500" s="5"/>
      <c r="GO500" s="5"/>
      <c r="GP500" s="5"/>
      <c r="GQ500" s="5"/>
      <c r="GR500" s="5"/>
      <c r="GS500" s="5"/>
      <c r="GT500" s="5"/>
      <c r="GU500" s="5"/>
      <c r="GV500" s="5"/>
      <c r="GW500" s="5"/>
      <c r="GX500" s="5"/>
      <c r="GY500" s="5"/>
      <c r="GZ500" s="5"/>
      <c r="HA500" s="5"/>
      <c r="HB500" s="5"/>
      <c r="HC500" s="5"/>
      <c r="HD500" s="5"/>
      <c r="HE500" s="5"/>
      <c r="HF500" s="5"/>
      <c r="HG500" s="5"/>
      <c r="HH500" s="5"/>
      <c r="HI500" s="5"/>
      <c r="HJ500" s="5"/>
      <c r="HK500" s="5"/>
      <c r="HL500" s="5"/>
      <c r="HM500" s="5"/>
      <c r="HN500" s="5"/>
      <c r="HO500" s="5"/>
      <c r="HP500" s="5"/>
    </row>
    <row r="501" spans="1:224" ht="12" customHeight="1" x14ac:dyDescent="0.25">
      <c r="A501" s="6"/>
      <c r="B501" s="43"/>
      <c r="C501" s="58"/>
      <c r="D501" s="38"/>
      <c r="E501" s="38"/>
      <c r="F501" s="38"/>
      <c r="G501" s="39"/>
      <c r="H501" s="39"/>
      <c r="I501" s="39"/>
      <c r="J501" s="39"/>
      <c r="K501" s="59"/>
      <c r="L501" s="59"/>
      <c r="M501" s="59"/>
      <c r="N501" s="59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  <c r="AA501" s="5"/>
      <c r="AB501" s="5"/>
      <c r="AC501" s="5"/>
      <c r="AD501" s="5"/>
      <c r="AE501" s="5"/>
      <c r="AF501" s="5"/>
      <c r="AG501" s="5"/>
      <c r="AH501" s="5"/>
      <c r="AI501" s="5"/>
      <c r="AJ501" s="5"/>
      <c r="AK501" s="5"/>
      <c r="AL501" s="5"/>
      <c r="AM501" s="5"/>
      <c r="AN501" s="5"/>
      <c r="AO501" s="5"/>
      <c r="AP501" s="5"/>
      <c r="AQ501" s="5"/>
      <c r="AR501" s="5"/>
      <c r="AS501" s="5"/>
      <c r="AT501" s="5"/>
      <c r="AU501" s="5"/>
      <c r="AV501" s="5"/>
      <c r="AW501" s="5"/>
      <c r="AX501" s="5"/>
      <c r="AY501" s="5"/>
      <c r="AZ501" s="5"/>
      <c r="BA501" s="5"/>
      <c r="BB501" s="5"/>
      <c r="BC501" s="5"/>
      <c r="BD501" s="5"/>
      <c r="BE501" s="5"/>
      <c r="BF501" s="5"/>
      <c r="BG501" s="5"/>
      <c r="BH501" s="5"/>
      <c r="BI501" s="5"/>
      <c r="BJ501" s="5"/>
      <c r="BK501" s="5"/>
      <c r="BL501" s="5"/>
      <c r="BM501" s="5"/>
      <c r="BN501" s="5"/>
      <c r="BO501" s="5"/>
      <c r="BP501" s="5"/>
      <c r="BQ501" s="5"/>
      <c r="BR501" s="5"/>
      <c r="BS501" s="5"/>
      <c r="BT501" s="5"/>
      <c r="BU501" s="5"/>
      <c r="BV501" s="5"/>
      <c r="BW501" s="5"/>
      <c r="BX501" s="5"/>
      <c r="BY501" s="5"/>
      <c r="BZ501" s="5"/>
      <c r="CA501" s="5"/>
      <c r="CB501" s="5"/>
      <c r="CC501" s="5"/>
      <c r="CD501" s="5"/>
      <c r="CE501" s="5"/>
      <c r="CF501" s="5"/>
      <c r="CG501" s="5"/>
      <c r="CH501" s="5"/>
      <c r="CI501" s="5"/>
      <c r="CJ501" s="5"/>
      <c r="CK501" s="5"/>
      <c r="CL501" s="5"/>
      <c r="CM501" s="5"/>
      <c r="CN501" s="5"/>
      <c r="CO501" s="5"/>
      <c r="CP501" s="5"/>
      <c r="CQ501" s="5"/>
      <c r="CR501" s="5"/>
      <c r="CS501" s="5"/>
      <c r="CT501" s="5"/>
      <c r="CU501" s="5"/>
      <c r="CV501" s="5"/>
      <c r="CW501" s="5"/>
      <c r="CX501" s="5"/>
      <c r="CY501" s="5"/>
      <c r="CZ501" s="5"/>
      <c r="DA501" s="5"/>
      <c r="DB501" s="5"/>
      <c r="DC501" s="5"/>
      <c r="DD501" s="5"/>
      <c r="DE501" s="5"/>
      <c r="DF501" s="5"/>
      <c r="DG501" s="5"/>
      <c r="DH501" s="5"/>
      <c r="DI501" s="5"/>
      <c r="DJ501" s="5"/>
      <c r="DK501" s="5"/>
      <c r="DL501" s="5"/>
      <c r="DM501" s="5"/>
      <c r="DN501" s="5"/>
      <c r="DO501" s="5"/>
      <c r="DP501" s="5"/>
      <c r="DQ501" s="5"/>
      <c r="DR501" s="5"/>
      <c r="DS501" s="5"/>
      <c r="DT501" s="5"/>
      <c r="DU501" s="5"/>
      <c r="DV501" s="5"/>
      <c r="DW501" s="5"/>
      <c r="DX501" s="5"/>
      <c r="DY501" s="5"/>
      <c r="DZ501" s="5"/>
      <c r="EA501" s="5"/>
      <c r="EB501" s="5"/>
      <c r="EC501" s="5"/>
      <c r="ED501" s="5"/>
      <c r="EE501" s="5"/>
      <c r="EF501" s="5"/>
      <c r="EG501" s="5"/>
      <c r="EH501" s="5"/>
      <c r="EI501" s="5"/>
      <c r="EJ501" s="5"/>
      <c r="EK501" s="5"/>
      <c r="EL501" s="5"/>
      <c r="EM501" s="5"/>
      <c r="EN501" s="5"/>
      <c r="EO501" s="5"/>
      <c r="EP501" s="5"/>
      <c r="EQ501" s="5"/>
      <c r="ER501" s="5"/>
      <c r="ES501" s="5"/>
      <c r="ET501" s="5"/>
      <c r="EU501" s="5"/>
      <c r="EV501" s="5"/>
      <c r="EW501" s="5"/>
      <c r="EX501" s="5"/>
      <c r="EY501" s="5"/>
      <c r="EZ501" s="5"/>
      <c r="FA501" s="5"/>
      <c r="FB501" s="5"/>
      <c r="FC501" s="5"/>
      <c r="FD501" s="5"/>
      <c r="FE501" s="5"/>
      <c r="FF501" s="5"/>
      <c r="FG501" s="5"/>
      <c r="FH501" s="5"/>
      <c r="FI501" s="5"/>
      <c r="FJ501" s="5"/>
      <c r="FK501" s="5"/>
      <c r="FL501" s="5"/>
      <c r="FM501" s="5"/>
      <c r="FN501" s="5"/>
      <c r="FO501" s="5"/>
      <c r="FP501" s="5"/>
      <c r="FQ501" s="5"/>
      <c r="FR501" s="5"/>
      <c r="FS501" s="5"/>
      <c r="FT501" s="5"/>
      <c r="FU501" s="5"/>
      <c r="FV501" s="5"/>
      <c r="FW501" s="5"/>
      <c r="FX501" s="5"/>
      <c r="FY501" s="5"/>
      <c r="FZ501" s="5"/>
      <c r="GA501" s="5"/>
      <c r="GB501" s="5"/>
      <c r="GC501" s="5"/>
      <c r="GD501" s="5"/>
      <c r="GE501" s="5"/>
      <c r="GF501" s="5"/>
      <c r="GG501" s="5"/>
      <c r="GH501" s="5"/>
      <c r="GI501" s="5"/>
      <c r="GJ501" s="5"/>
      <c r="GK501" s="5"/>
      <c r="GL501" s="5"/>
      <c r="GM501" s="5"/>
      <c r="GN501" s="5"/>
      <c r="GO501" s="5"/>
      <c r="GP501" s="5"/>
      <c r="GQ501" s="5"/>
      <c r="GR501" s="5"/>
      <c r="GS501" s="5"/>
      <c r="GT501" s="5"/>
      <c r="GU501" s="5"/>
      <c r="GV501" s="5"/>
      <c r="GW501" s="5"/>
      <c r="GX501" s="5"/>
      <c r="GY501" s="5"/>
      <c r="GZ501" s="5"/>
      <c r="HA501" s="5"/>
      <c r="HB501" s="5"/>
      <c r="HC501" s="5"/>
      <c r="HD501" s="5"/>
      <c r="HE501" s="5"/>
      <c r="HF501" s="5"/>
      <c r="HG501" s="5"/>
      <c r="HH501" s="5"/>
      <c r="HI501" s="5"/>
      <c r="HJ501" s="5"/>
      <c r="HK501" s="5"/>
      <c r="HL501" s="5"/>
      <c r="HM501" s="5"/>
      <c r="HN501" s="5"/>
      <c r="HO501" s="5"/>
      <c r="HP501" s="5"/>
    </row>
    <row r="502" spans="1:224" ht="12.75" customHeight="1" x14ac:dyDescent="0.25">
      <c r="B502" s="16" t="s">
        <v>207</v>
      </c>
      <c r="C502" s="60"/>
      <c r="D502" s="60">
        <f>D23+D43+D64+D86+D106+D128+D149+D168+D189+D209+D229+D252+D273+D294+D315+D334+D353+D374+D395+D416+D438+D458+D477+D500</f>
        <v>1464.1554545454546</v>
      </c>
      <c r="E502" s="60">
        <f t="shared" ref="E502:N502" si="91">E23+E43+E64+E86+E106+E128+E149+E168+E189+E209+E229+E252+E273+E294+E315+E334+E353+E374+E395+E416+E438+E458+E477+E500</f>
        <v>1438.2754545454547</v>
      </c>
      <c r="F502" s="60">
        <f t="shared" si="91"/>
        <v>5303.7102727272722</v>
      </c>
      <c r="G502" s="60">
        <f t="shared" si="91"/>
        <v>40454.568181818177</v>
      </c>
      <c r="H502" s="61">
        <f t="shared" si="91"/>
        <v>9151.845454545457</v>
      </c>
      <c r="I502" s="61">
        <f t="shared" si="91"/>
        <v>4962.3363636363638</v>
      </c>
      <c r="J502" s="61">
        <f t="shared" si="91"/>
        <v>15084.313636363637</v>
      </c>
      <c r="K502" s="60">
        <f t="shared" si="91"/>
        <v>317.06972727272728</v>
      </c>
      <c r="L502" s="60">
        <f t="shared" si="91"/>
        <v>25.314709090909091</v>
      </c>
      <c r="M502" s="60">
        <f t="shared" si="91"/>
        <v>904.02649999999983</v>
      </c>
      <c r="N502" s="60">
        <f t="shared" si="91"/>
        <v>36.487499999999997</v>
      </c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  <c r="AA502" s="5"/>
      <c r="AB502" s="5"/>
      <c r="AC502" s="5"/>
      <c r="AD502" s="5"/>
      <c r="AE502" s="5"/>
      <c r="AF502" s="5"/>
      <c r="AG502" s="5"/>
      <c r="AH502" s="5"/>
      <c r="AI502" s="5"/>
      <c r="AJ502" s="5"/>
      <c r="AK502" s="5"/>
      <c r="AL502" s="5"/>
      <c r="AM502" s="5"/>
      <c r="AN502" s="5"/>
      <c r="AO502" s="5"/>
      <c r="AP502" s="5"/>
      <c r="AQ502" s="5"/>
      <c r="AR502" s="5"/>
      <c r="AS502" s="5"/>
      <c r="AT502" s="5"/>
      <c r="AU502" s="5"/>
      <c r="AV502" s="5"/>
      <c r="AW502" s="5"/>
      <c r="AX502" s="5"/>
      <c r="AY502" s="5"/>
      <c r="AZ502" s="5"/>
      <c r="BA502" s="5"/>
      <c r="BB502" s="5"/>
      <c r="BC502" s="5"/>
      <c r="BD502" s="5"/>
      <c r="BE502" s="5"/>
      <c r="BF502" s="5"/>
      <c r="BG502" s="5"/>
      <c r="BH502" s="5"/>
      <c r="BI502" s="5"/>
      <c r="BJ502" s="5"/>
      <c r="BK502" s="5"/>
      <c r="BL502" s="5"/>
      <c r="BM502" s="5"/>
      <c r="BN502" s="5"/>
      <c r="BO502" s="5"/>
      <c r="BP502" s="5"/>
      <c r="BQ502" s="5"/>
      <c r="BR502" s="5"/>
      <c r="BS502" s="5"/>
      <c r="BT502" s="5"/>
      <c r="BU502" s="5"/>
      <c r="BV502" s="5"/>
      <c r="BW502" s="5"/>
      <c r="BX502" s="5"/>
      <c r="BY502" s="5"/>
      <c r="BZ502" s="5"/>
      <c r="CA502" s="5"/>
      <c r="CB502" s="5"/>
      <c r="CC502" s="5"/>
      <c r="CD502" s="5"/>
      <c r="CE502" s="5"/>
      <c r="CF502" s="5"/>
      <c r="CG502" s="5"/>
      <c r="CH502" s="5"/>
      <c r="CI502" s="5"/>
      <c r="CJ502" s="5"/>
      <c r="CK502" s="5"/>
      <c r="CL502" s="5"/>
      <c r="CM502" s="5"/>
      <c r="CN502" s="5"/>
      <c r="CO502" s="5"/>
      <c r="CP502" s="5"/>
      <c r="CQ502" s="5"/>
      <c r="CR502" s="5"/>
      <c r="CS502" s="5"/>
      <c r="CT502" s="5"/>
      <c r="CU502" s="5"/>
      <c r="CV502" s="5"/>
      <c r="CW502" s="5"/>
      <c r="CX502" s="5"/>
      <c r="CY502" s="5"/>
      <c r="CZ502" s="5"/>
      <c r="DA502" s="5"/>
      <c r="DB502" s="5"/>
      <c r="DC502" s="5"/>
      <c r="DD502" s="5"/>
      <c r="DE502" s="5"/>
      <c r="DF502" s="5"/>
      <c r="DG502" s="5"/>
      <c r="DH502" s="5"/>
      <c r="DI502" s="5"/>
      <c r="DJ502" s="5"/>
      <c r="DK502" s="5"/>
      <c r="DL502" s="5"/>
      <c r="DM502" s="5"/>
      <c r="DN502" s="5"/>
      <c r="DO502" s="5"/>
      <c r="DP502" s="5"/>
      <c r="DQ502" s="5"/>
      <c r="DR502" s="5"/>
      <c r="DS502" s="5"/>
      <c r="DT502" s="5"/>
      <c r="DU502" s="5"/>
      <c r="DV502" s="5"/>
      <c r="DW502" s="5"/>
      <c r="DX502" s="5"/>
      <c r="DY502" s="5"/>
      <c r="DZ502" s="5"/>
      <c r="EA502" s="5"/>
      <c r="EB502" s="5"/>
      <c r="EC502" s="5"/>
      <c r="ED502" s="5"/>
      <c r="EE502" s="5"/>
      <c r="EF502" s="5"/>
      <c r="EG502" s="5"/>
      <c r="EH502" s="5"/>
      <c r="EI502" s="5"/>
      <c r="EJ502" s="5"/>
      <c r="EK502" s="5"/>
      <c r="EL502" s="5"/>
      <c r="EM502" s="5"/>
      <c r="EN502" s="5"/>
      <c r="EO502" s="5"/>
      <c r="EP502" s="5"/>
      <c r="EQ502" s="5"/>
      <c r="ER502" s="5"/>
      <c r="ES502" s="5"/>
      <c r="ET502" s="5"/>
      <c r="EU502" s="5"/>
      <c r="EV502" s="5"/>
      <c r="EW502" s="5"/>
      <c r="EX502" s="5"/>
      <c r="EY502" s="5"/>
      <c r="EZ502" s="5"/>
      <c r="FA502" s="5"/>
      <c r="FB502" s="5"/>
      <c r="FC502" s="5"/>
      <c r="FD502" s="5"/>
      <c r="FE502" s="5"/>
      <c r="FF502" s="5"/>
      <c r="FG502" s="5"/>
      <c r="FH502" s="5"/>
      <c r="FI502" s="5"/>
      <c r="FJ502" s="5"/>
      <c r="FK502" s="5"/>
      <c r="FL502" s="5"/>
      <c r="FM502" s="5"/>
      <c r="FN502" s="5"/>
      <c r="FO502" s="5"/>
      <c r="FP502" s="5"/>
      <c r="FQ502" s="5"/>
      <c r="FR502" s="5"/>
      <c r="FS502" s="5"/>
      <c r="FT502" s="5"/>
      <c r="FU502" s="5"/>
      <c r="FV502" s="5"/>
      <c r="FW502" s="5"/>
      <c r="FX502" s="5"/>
      <c r="FY502" s="5"/>
      <c r="FZ502" s="5"/>
      <c r="GA502" s="5"/>
      <c r="GB502" s="5"/>
      <c r="GC502" s="5"/>
      <c r="GD502" s="5"/>
      <c r="GE502" s="5"/>
      <c r="GF502" s="5"/>
      <c r="GG502" s="5"/>
      <c r="GH502" s="5"/>
      <c r="GI502" s="5"/>
      <c r="GJ502" s="5"/>
      <c r="GK502" s="5"/>
      <c r="GL502" s="5"/>
      <c r="GM502" s="5"/>
      <c r="GN502" s="5"/>
      <c r="GO502" s="5"/>
      <c r="GP502" s="5"/>
      <c r="GQ502" s="5"/>
      <c r="GR502" s="5"/>
      <c r="GS502" s="5"/>
      <c r="GT502" s="5"/>
      <c r="GU502" s="5"/>
      <c r="GV502" s="5"/>
      <c r="GW502" s="5"/>
      <c r="GX502" s="5"/>
      <c r="GY502" s="5"/>
      <c r="GZ502" s="5"/>
      <c r="HA502" s="5"/>
      <c r="HB502" s="5"/>
      <c r="HC502" s="5"/>
      <c r="HD502" s="5"/>
      <c r="HE502" s="5"/>
      <c r="HF502" s="5"/>
      <c r="HG502" s="5"/>
      <c r="HH502" s="5"/>
      <c r="HI502" s="5"/>
      <c r="HJ502" s="5"/>
      <c r="HK502" s="5"/>
      <c r="HL502" s="5"/>
      <c r="HM502" s="5"/>
      <c r="HN502" s="5"/>
      <c r="HO502" s="5"/>
      <c r="HP502" s="5"/>
    </row>
    <row r="503" spans="1:224" ht="12.75" customHeight="1" x14ac:dyDescent="0.25">
      <c r="B503" s="62" t="s">
        <v>208</v>
      </c>
      <c r="C503" s="63"/>
      <c r="D503" s="63">
        <f>D502/24</f>
        <v>61.006477272727274</v>
      </c>
      <c r="E503" s="63">
        <f t="shared" ref="E503:N503" si="92">E502/24</f>
        <v>59.928143939393948</v>
      </c>
      <c r="F503" s="63">
        <f t="shared" si="92"/>
        <v>220.98792803030301</v>
      </c>
      <c r="G503" s="64">
        <f t="shared" si="92"/>
        <v>1685.6070075757573</v>
      </c>
      <c r="H503" s="64">
        <f t="shared" si="92"/>
        <v>381.32689393939404</v>
      </c>
      <c r="I503" s="64">
        <f t="shared" si="92"/>
        <v>206.76401515151517</v>
      </c>
      <c r="J503" s="64">
        <f t="shared" si="92"/>
        <v>628.5130681818182</v>
      </c>
      <c r="K503" s="63">
        <f t="shared" si="92"/>
        <v>13.211238636363637</v>
      </c>
      <c r="L503" s="63">
        <f t="shared" si="92"/>
        <v>1.0547795454545454</v>
      </c>
      <c r="M503" s="63">
        <f t="shared" si="92"/>
        <v>37.667770833333329</v>
      </c>
      <c r="N503" s="63">
        <f t="shared" si="92"/>
        <v>1.5203125</v>
      </c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  <c r="AA503" s="5"/>
      <c r="AB503" s="5"/>
      <c r="AC503" s="5"/>
      <c r="AD503" s="5"/>
      <c r="AE503" s="5"/>
      <c r="AF503" s="5"/>
      <c r="AG503" s="5"/>
      <c r="AH503" s="5"/>
      <c r="AI503" s="5"/>
      <c r="AJ503" s="5"/>
      <c r="AK503" s="5"/>
      <c r="AL503" s="5"/>
      <c r="AM503" s="5"/>
      <c r="AN503" s="5"/>
      <c r="AO503" s="5"/>
      <c r="AP503" s="5"/>
      <c r="AQ503" s="5"/>
      <c r="AR503" s="5"/>
      <c r="AS503" s="5"/>
      <c r="AT503" s="5"/>
      <c r="AU503" s="5"/>
      <c r="AV503" s="5"/>
      <c r="AW503" s="5"/>
      <c r="AX503" s="5"/>
      <c r="AY503" s="5"/>
      <c r="AZ503" s="5"/>
      <c r="BA503" s="5"/>
      <c r="BB503" s="5"/>
      <c r="BC503" s="5"/>
      <c r="BD503" s="5"/>
      <c r="BE503" s="5"/>
      <c r="BF503" s="5"/>
      <c r="BG503" s="5"/>
      <c r="BH503" s="5"/>
      <c r="BI503" s="5"/>
      <c r="BJ503" s="5"/>
      <c r="BK503" s="5"/>
      <c r="BL503" s="5"/>
      <c r="BM503" s="5"/>
      <c r="BN503" s="5"/>
      <c r="BO503" s="5"/>
      <c r="BP503" s="5"/>
      <c r="BQ503" s="5"/>
      <c r="BR503" s="5"/>
      <c r="BS503" s="5"/>
      <c r="BT503" s="5"/>
      <c r="BU503" s="5"/>
      <c r="BV503" s="5"/>
      <c r="BW503" s="5"/>
      <c r="BX503" s="5"/>
      <c r="BY503" s="5"/>
      <c r="BZ503" s="5"/>
      <c r="CA503" s="5"/>
      <c r="CB503" s="5"/>
      <c r="CC503" s="5"/>
      <c r="CD503" s="5"/>
      <c r="CE503" s="5"/>
      <c r="CF503" s="5"/>
      <c r="CG503" s="5"/>
      <c r="CH503" s="5"/>
      <c r="CI503" s="5"/>
      <c r="CJ503" s="5"/>
      <c r="CK503" s="5"/>
      <c r="CL503" s="5"/>
      <c r="CM503" s="5"/>
      <c r="CN503" s="5"/>
      <c r="CO503" s="5"/>
      <c r="CP503" s="5"/>
      <c r="CQ503" s="5"/>
      <c r="CR503" s="5"/>
      <c r="CS503" s="5"/>
      <c r="CT503" s="5"/>
      <c r="CU503" s="5"/>
      <c r="CV503" s="5"/>
      <c r="CW503" s="5"/>
      <c r="CX503" s="5"/>
      <c r="CY503" s="5"/>
      <c r="CZ503" s="5"/>
      <c r="DA503" s="5"/>
      <c r="DB503" s="5"/>
      <c r="DC503" s="5"/>
      <c r="DD503" s="5"/>
      <c r="DE503" s="5"/>
      <c r="DF503" s="5"/>
      <c r="DG503" s="5"/>
      <c r="DH503" s="5"/>
      <c r="DI503" s="5"/>
      <c r="DJ503" s="5"/>
      <c r="DK503" s="5"/>
      <c r="DL503" s="5"/>
      <c r="DM503" s="5"/>
      <c r="DN503" s="5"/>
      <c r="DO503" s="5"/>
      <c r="DP503" s="5"/>
      <c r="DQ503" s="5"/>
      <c r="DR503" s="5"/>
      <c r="DS503" s="5"/>
      <c r="DT503" s="5"/>
      <c r="DU503" s="5"/>
      <c r="DV503" s="5"/>
      <c r="DW503" s="5"/>
      <c r="DX503" s="5"/>
      <c r="DY503" s="5"/>
      <c r="DZ503" s="5"/>
      <c r="EA503" s="5"/>
      <c r="EB503" s="5"/>
      <c r="EC503" s="5"/>
      <c r="ED503" s="5"/>
      <c r="EE503" s="5"/>
      <c r="EF503" s="5"/>
      <c r="EG503" s="5"/>
      <c r="EH503" s="5"/>
      <c r="EI503" s="5"/>
      <c r="EJ503" s="5"/>
      <c r="EK503" s="5"/>
      <c r="EL503" s="5"/>
      <c r="EM503" s="5"/>
      <c r="EN503" s="5"/>
      <c r="EO503" s="5"/>
      <c r="EP503" s="5"/>
      <c r="EQ503" s="5"/>
      <c r="ER503" s="5"/>
      <c r="ES503" s="5"/>
      <c r="ET503" s="5"/>
      <c r="EU503" s="5"/>
      <c r="EV503" s="5"/>
      <c r="EW503" s="5"/>
      <c r="EX503" s="5"/>
      <c r="EY503" s="5"/>
      <c r="EZ503" s="5"/>
      <c r="FA503" s="5"/>
      <c r="FB503" s="5"/>
      <c r="FC503" s="5"/>
      <c r="FD503" s="5"/>
      <c r="FE503" s="5"/>
      <c r="FF503" s="5"/>
      <c r="FG503" s="5"/>
      <c r="FH503" s="5"/>
      <c r="FI503" s="5"/>
      <c r="FJ503" s="5"/>
      <c r="FK503" s="5"/>
      <c r="FL503" s="5"/>
      <c r="FM503" s="5"/>
      <c r="FN503" s="5"/>
      <c r="FO503" s="5"/>
      <c r="FP503" s="5"/>
      <c r="FQ503" s="5"/>
      <c r="FR503" s="5"/>
      <c r="FS503" s="5"/>
      <c r="FT503" s="5"/>
      <c r="FU503" s="5"/>
      <c r="FV503" s="5"/>
      <c r="FW503" s="5"/>
      <c r="FX503" s="5"/>
      <c r="FY503" s="5"/>
      <c r="FZ503" s="5"/>
      <c r="GA503" s="5"/>
      <c r="GB503" s="5"/>
      <c r="GC503" s="5"/>
      <c r="GD503" s="5"/>
      <c r="GE503" s="5"/>
      <c r="GF503" s="5"/>
      <c r="GG503" s="5"/>
      <c r="GH503" s="5"/>
      <c r="GI503" s="5"/>
      <c r="GJ503" s="5"/>
      <c r="GK503" s="5"/>
      <c r="GL503" s="5"/>
      <c r="GM503" s="5"/>
      <c r="GN503" s="5"/>
      <c r="GO503" s="5"/>
      <c r="GP503" s="5"/>
      <c r="GQ503" s="5"/>
      <c r="GR503" s="5"/>
      <c r="GS503" s="5"/>
      <c r="GT503" s="5"/>
      <c r="GU503" s="5"/>
      <c r="GV503" s="5"/>
      <c r="GW503" s="5"/>
      <c r="GX503" s="5"/>
      <c r="GY503" s="5"/>
      <c r="GZ503" s="5"/>
      <c r="HA503" s="5"/>
      <c r="HB503" s="5"/>
      <c r="HC503" s="5"/>
      <c r="HD503" s="5"/>
      <c r="HE503" s="5"/>
      <c r="HF503" s="5"/>
      <c r="HG503" s="5"/>
      <c r="HH503" s="5"/>
      <c r="HI503" s="5"/>
      <c r="HJ503" s="5"/>
      <c r="HK503" s="5"/>
      <c r="HL503" s="5"/>
      <c r="HM503" s="5"/>
      <c r="HN503" s="5"/>
      <c r="HO503" s="5"/>
      <c r="HP503" s="5"/>
    </row>
    <row r="505" spans="1:224" ht="12.75" customHeight="1" x14ac:dyDescent="0.25">
      <c r="A505" s="85" t="s">
        <v>209</v>
      </c>
      <c r="B505" s="85"/>
      <c r="C505" s="85"/>
      <c r="D505" s="85"/>
      <c r="E505" s="85"/>
      <c r="F505" s="85"/>
      <c r="G505" s="85"/>
      <c r="H505" s="85"/>
      <c r="I505" s="85"/>
      <c r="J505" s="85"/>
      <c r="K505" s="85"/>
      <c r="L505" s="85"/>
      <c r="M505" s="85"/>
      <c r="N505" s="85"/>
      <c r="O505" s="46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  <c r="AA505" s="5"/>
      <c r="AB505" s="5"/>
      <c r="AC505" s="5"/>
      <c r="AD505" s="5"/>
      <c r="AE505" s="5"/>
      <c r="AF505" s="5"/>
      <c r="AG505" s="5"/>
      <c r="AH505" s="5"/>
      <c r="AI505" s="5"/>
      <c r="AJ505" s="5"/>
      <c r="AK505" s="5"/>
      <c r="AL505" s="5"/>
      <c r="AM505" s="5"/>
      <c r="AN505" s="5"/>
      <c r="AO505" s="5"/>
      <c r="AP505" s="5"/>
      <c r="AQ505" s="5"/>
      <c r="AR505" s="5"/>
      <c r="AS505" s="5"/>
      <c r="AT505" s="5"/>
      <c r="AU505" s="5"/>
      <c r="AV505" s="5"/>
      <c r="AW505" s="5"/>
      <c r="AX505" s="5"/>
      <c r="AY505" s="5"/>
      <c r="AZ505" s="5"/>
      <c r="BA505" s="5"/>
      <c r="BB505" s="5"/>
      <c r="BC505" s="5"/>
      <c r="BD505" s="5"/>
      <c r="BE505" s="5"/>
      <c r="BF505" s="5"/>
      <c r="BG505" s="5"/>
      <c r="BH505" s="5"/>
      <c r="BI505" s="5"/>
      <c r="BJ505" s="5"/>
      <c r="BK505" s="5"/>
      <c r="BL505" s="5"/>
      <c r="BM505" s="5"/>
      <c r="BN505" s="5"/>
      <c r="BO505" s="5"/>
      <c r="BP505" s="5"/>
      <c r="BQ505" s="5"/>
      <c r="BR505" s="5"/>
      <c r="BS505" s="5"/>
      <c r="BT505" s="5"/>
      <c r="BU505" s="5"/>
      <c r="BV505" s="5"/>
      <c r="BW505" s="5"/>
      <c r="BX505" s="5"/>
      <c r="BY505" s="5"/>
      <c r="BZ505" s="5"/>
      <c r="CA505" s="5"/>
      <c r="CB505" s="5"/>
      <c r="CC505" s="5"/>
      <c r="CD505" s="5"/>
      <c r="CE505" s="5"/>
      <c r="CF505" s="5"/>
      <c r="CG505" s="5"/>
      <c r="CH505" s="5"/>
      <c r="CI505" s="5"/>
      <c r="CJ505" s="5"/>
      <c r="CK505" s="5"/>
      <c r="CL505" s="5"/>
      <c r="CM505" s="5"/>
      <c r="CN505" s="5"/>
      <c r="CO505" s="5"/>
      <c r="CP505" s="5"/>
      <c r="CQ505" s="5"/>
      <c r="CR505" s="5"/>
      <c r="CS505" s="5"/>
      <c r="CT505" s="5"/>
      <c r="CU505" s="5"/>
      <c r="CV505" s="5"/>
      <c r="CW505" s="5"/>
      <c r="CX505" s="5"/>
      <c r="CY505" s="5"/>
      <c r="CZ505" s="5"/>
      <c r="DA505" s="5"/>
      <c r="DB505" s="5"/>
      <c r="DC505" s="5"/>
      <c r="DD505" s="5"/>
      <c r="DE505" s="5"/>
      <c r="DF505" s="5"/>
      <c r="DG505" s="5"/>
      <c r="DH505" s="5"/>
      <c r="DI505" s="5"/>
      <c r="DJ505" s="5"/>
      <c r="DK505" s="5"/>
      <c r="DL505" s="5"/>
      <c r="DM505" s="5"/>
      <c r="DN505" s="5"/>
      <c r="DO505" s="5"/>
      <c r="DP505" s="5"/>
      <c r="DQ505" s="5"/>
      <c r="DR505" s="5"/>
      <c r="DS505" s="5"/>
      <c r="DT505" s="5"/>
      <c r="DU505" s="5"/>
      <c r="DV505" s="5"/>
      <c r="DW505" s="5"/>
      <c r="DX505" s="5"/>
      <c r="DY505" s="5"/>
      <c r="DZ505" s="5"/>
      <c r="EA505" s="5"/>
      <c r="EB505" s="5"/>
      <c r="EC505" s="5"/>
      <c r="ED505" s="5"/>
      <c r="EE505" s="5"/>
      <c r="EF505" s="5"/>
      <c r="EG505" s="5"/>
      <c r="EH505" s="5"/>
      <c r="EI505" s="5"/>
      <c r="EJ505" s="5"/>
      <c r="EK505" s="5"/>
      <c r="EL505" s="5"/>
      <c r="EM505" s="5"/>
      <c r="EN505" s="5"/>
      <c r="EO505" s="5"/>
      <c r="EP505" s="5"/>
      <c r="EQ505" s="5"/>
      <c r="ER505" s="5"/>
      <c r="ES505" s="5"/>
      <c r="ET505" s="5"/>
      <c r="EU505" s="5"/>
      <c r="EV505" s="5"/>
      <c r="EW505" s="5"/>
      <c r="EX505" s="5"/>
      <c r="EY505" s="5"/>
      <c r="EZ505" s="5"/>
      <c r="FA505" s="5"/>
      <c r="FB505" s="5"/>
      <c r="FC505" s="5"/>
      <c r="FD505" s="5"/>
      <c r="FE505" s="5"/>
      <c r="FF505" s="5"/>
      <c r="FG505" s="5"/>
      <c r="FH505" s="5"/>
      <c r="FI505" s="5"/>
      <c r="FJ505" s="5"/>
      <c r="FK505" s="5"/>
      <c r="FL505" s="5"/>
      <c r="FM505" s="5"/>
      <c r="FN505" s="5"/>
      <c r="FO505" s="5"/>
      <c r="FP505" s="5"/>
      <c r="FQ505" s="5"/>
      <c r="FR505" s="5"/>
      <c r="FS505" s="5"/>
      <c r="FT505" s="5"/>
      <c r="FU505" s="5"/>
      <c r="FV505" s="5"/>
      <c r="FW505" s="5"/>
      <c r="FX505" s="5"/>
      <c r="FY505" s="5"/>
      <c r="FZ505" s="5"/>
      <c r="GA505" s="5"/>
      <c r="GB505" s="5"/>
      <c r="GC505" s="5"/>
      <c r="GD505" s="5"/>
      <c r="GE505" s="5"/>
      <c r="GF505" s="5"/>
      <c r="GG505" s="5"/>
      <c r="GH505" s="5"/>
      <c r="GI505" s="5"/>
      <c r="GJ505" s="5"/>
      <c r="GK505" s="5"/>
      <c r="GL505" s="5"/>
      <c r="GM505" s="5"/>
      <c r="GN505" s="5"/>
      <c r="GO505" s="5"/>
      <c r="GP505" s="5"/>
      <c r="GQ505" s="5"/>
      <c r="GR505" s="5"/>
      <c r="GS505" s="5"/>
      <c r="GT505" s="5"/>
      <c r="GU505" s="5"/>
      <c r="GV505" s="5"/>
      <c r="GW505" s="5"/>
      <c r="GX505" s="5"/>
      <c r="GY505" s="5"/>
      <c r="GZ505" s="5"/>
      <c r="HA505" s="5"/>
      <c r="HB505" s="5"/>
      <c r="HC505" s="5"/>
      <c r="HD505" s="5"/>
      <c r="HE505" s="5"/>
      <c r="HF505" s="5"/>
      <c r="HG505" s="5"/>
      <c r="HH505" s="5"/>
      <c r="HI505" s="5"/>
      <c r="HJ505" s="5"/>
      <c r="HK505" s="5"/>
      <c r="HL505" s="5"/>
      <c r="HM505" s="5"/>
      <c r="HN505" s="5"/>
      <c r="HO505" s="5"/>
      <c r="HP505" s="5"/>
    </row>
  </sheetData>
  <mergeCells count="8">
    <mergeCell ref="H1:K1"/>
    <mergeCell ref="L1:N1"/>
    <mergeCell ref="A505:N505"/>
    <mergeCell ref="A1:A2"/>
    <mergeCell ref="B1:B2"/>
    <mergeCell ref="C1:C2"/>
    <mergeCell ref="D1:F1"/>
    <mergeCell ref="G1:G2"/>
  </mergeCells>
  <pageMargins left="0.27559099999999992" right="0.27559099999999992" top="0.27559099999999992" bottom="0.27559099999999992" header="0" footer="0"/>
  <pageSetup paperSize="9" scale="90" firstPageNumber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"/>
  <sheetViews>
    <sheetView workbookViewId="0">
      <selection activeCell="B7" sqref="B7:L7"/>
    </sheetView>
  </sheetViews>
  <sheetFormatPr defaultRowHeight="15" customHeight="1" x14ac:dyDescent="0.25"/>
  <sheetData>
    <row r="1" spans="1:12" x14ac:dyDescent="0.25">
      <c r="A1" s="65" t="s">
        <v>210</v>
      </c>
      <c r="B1" s="66">
        <v>1.8</v>
      </c>
      <c r="C1" s="66">
        <v>0.3</v>
      </c>
      <c r="D1" s="66">
        <v>10.8</v>
      </c>
      <c r="E1" s="67">
        <v>53</v>
      </c>
      <c r="F1" s="67">
        <v>18</v>
      </c>
      <c r="G1" s="67">
        <v>0</v>
      </c>
      <c r="H1" s="67">
        <v>0</v>
      </c>
      <c r="I1" s="68">
        <v>0.98</v>
      </c>
      <c r="J1" s="68">
        <v>0.09</v>
      </c>
      <c r="K1" s="68">
        <v>0</v>
      </c>
      <c r="L1" s="68">
        <v>0</v>
      </c>
    </row>
    <row r="2" spans="1:12" x14ac:dyDescent="0.25">
      <c r="A2" s="69" t="s">
        <v>211</v>
      </c>
      <c r="B2" s="70">
        <f t="shared" ref="B2:L2" si="0">B1*20/25</f>
        <v>1.44</v>
      </c>
      <c r="C2" s="70">
        <f t="shared" si="0"/>
        <v>0.24</v>
      </c>
      <c r="D2" s="70">
        <f t="shared" si="0"/>
        <v>8.64</v>
      </c>
      <c r="E2" s="70">
        <f t="shared" si="0"/>
        <v>42.4</v>
      </c>
      <c r="F2" s="70">
        <f t="shared" si="0"/>
        <v>14.4</v>
      </c>
      <c r="G2" s="70">
        <f t="shared" si="0"/>
        <v>0</v>
      </c>
      <c r="H2" s="70">
        <f t="shared" si="0"/>
        <v>0</v>
      </c>
      <c r="I2" s="70">
        <f t="shared" si="0"/>
        <v>0.78400000000000003</v>
      </c>
      <c r="J2" s="70">
        <f t="shared" si="0"/>
        <v>7.1999999999999995E-2</v>
      </c>
      <c r="K2" s="70">
        <f t="shared" si="0"/>
        <v>0</v>
      </c>
      <c r="L2" s="70">
        <f t="shared" si="0"/>
        <v>0</v>
      </c>
    </row>
    <row r="3" spans="1:12" x14ac:dyDescent="0.25">
      <c r="A3" s="69" t="s">
        <v>212</v>
      </c>
      <c r="B3" s="70">
        <f>B1*30/25</f>
        <v>2.16</v>
      </c>
      <c r="C3" s="70">
        <f t="shared" ref="C3:L3" si="1">C1*30/25</f>
        <v>0.36</v>
      </c>
      <c r="D3" s="70">
        <f t="shared" si="1"/>
        <v>12.96</v>
      </c>
      <c r="E3" s="70">
        <f t="shared" si="1"/>
        <v>63.6</v>
      </c>
      <c r="F3" s="70">
        <f t="shared" si="1"/>
        <v>21.6</v>
      </c>
      <c r="G3" s="70">
        <f t="shared" si="1"/>
        <v>0</v>
      </c>
      <c r="H3" s="70">
        <f t="shared" si="1"/>
        <v>0</v>
      </c>
      <c r="I3" s="70">
        <f t="shared" si="1"/>
        <v>1.1759999999999999</v>
      </c>
      <c r="J3" s="70">
        <f t="shared" si="1"/>
        <v>0.10799999999999998</v>
      </c>
      <c r="K3" s="70">
        <f t="shared" si="1"/>
        <v>0</v>
      </c>
      <c r="L3" s="70">
        <f t="shared" si="1"/>
        <v>0</v>
      </c>
    </row>
    <row r="4" spans="1:12" x14ac:dyDescent="0.25">
      <c r="A4" s="69" t="s">
        <v>213</v>
      </c>
      <c r="B4" s="70">
        <f>B1*35/25</f>
        <v>2.52</v>
      </c>
      <c r="C4" s="70">
        <f t="shared" ref="C4:L4" si="2">C1*35/25</f>
        <v>0.42</v>
      </c>
      <c r="D4" s="70">
        <f t="shared" si="2"/>
        <v>15.12</v>
      </c>
      <c r="E4" s="70">
        <f t="shared" si="2"/>
        <v>74.2</v>
      </c>
      <c r="F4" s="70">
        <f t="shared" si="2"/>
        <v>25.2</v>
      </c>
      <c r="G4" s="70">
        <f t="shared" si="2"/>
        <v>0</v>
      </c>
      <c r="H4" s="70">
        <f t="shared" si="2"/>
        <v>0</v>
      </c>
      <c r="I4" s="70">
        <f t="shared" si="2"/>
        <v>1.3719999999999999</v>
      </c>
      <c r="J4" s="70">
        <f t="shared" si="2"/>
        <v>0.126</v>
      </c>
      <c r="K4" s="70">
        <f t="shared" si="2"/>
        <v>0</v>
      </c>
      <c r="L4" s="70">
        <f t="shared" si="2"/>
        <v>0</v>
      </c>
    </row>
    <row r="5" spans="1:12" x14ac:dyDescent="0.25">
      <c r="A5" s="71" t="s">
        <v>214</v>
      </c>
      <c r="B5" s="72">
        <v>2</v>
      </c>
      <c r="C5" s="72">
        <v>0.5</v>
      </c>
      <c r="D5" s="72">
        <v>14.3</v>
      </c>
      <c r="E5" s="73">
        <v>70</v>
      </c>
      <c r="F5" s="73">
        <v>10</v>
      </c>
      <c r="G5" s="73">
        <v>0</v>
      </c>
      <c r="H5" s="73">
        <v>0</v>
      </c>
      <c r="I5" s="72">
        <v>0.5</v>
      </c>
      <c r="J5" s="72">
        <v>0.08</v>
      </c>
      <c r="K5" s="72">
        <v>0</v>
      </c>
      <c r="L5" s="74">
        <v>0</v>
      </c>
    </row>
    <row r="6" spans="1:12" x14ac:dyDescent="0.25">
      <c r="A6" s="75" t="s">
        <v>215</v>
      </c>
      <c r="B6" s="76">
        <f>B5*39/25</f>
        <v>3.12</v>
      </c>
      <c r="C6" s="76">
        <f t="shared" ref="C6:L6" si="3">C5*39/25</f>
        <v>0.78</v>
      </c>
      <c r="D6" s="76">
        <f t="shared" si="3"/>
        <v>22.308000000000003</v>
      </c>
      <c r="E6" s="76">
        <f t="shared" si="3"/>
        <v>109.2</v>
      </c>
      <c r="F6" s="76">
        <f t="shared" si="3"/>
        <v>15.6</v>
      </c>
      <c r="G6" s="76">
        <f t="shared" si="3"/>
        <v>0</v>
      </c>
      <c r="H6" s="76">
        <f t="shared" si="3"/>
        <v>0</v>
      </c>
      <c r="I6" s="76">
        <f t="shared" si="3"/>
        <v>0.78</v>
      </c>
      <c r="J6" s="76">
        <f t="shared" si="3"/>
        <v>0.12480000000000001</v>
      </c>
      <c r="K6" s="76">
        <f t="shared" si="3"/>
        <v>0</v>
      </c>
      <c r="L6" s="76">
        <f t="shared" si="3"/>
        <v>0</v>
      </c>
    </row>
    <row r="7" spans="1:12" x14ac:dyDescent="0.25">
      <c r="A7" s="75" t="s">
        <v>199</v>
      </c>
      <c r="B7" s="76">
        <f>B6+B1</f>
        <v>4.92</v>
      </c>
      <c r="C7" s="76">
        <f t="shared" ref="C7:L7" si="4">C6+C1</f>
        <v>1.08</v>
      </c>
      <c r="D7" s="76">
        <f t="shared" si="4"/>
        <v>33.108000000000004</v>
      </c>
      <c r="E7" s="76">
        <f t="shared" si="4"/>
        <v>162.19999999999999</v>
      </c>
      <c r="F7" s="76">
        <f t="shared" si="4"/>
        <v>33.6</v>
      </c>
      <c r="G7" s="76">
        <f t="shared" si="4"/>
        <v>0</v>
      </c>
      <c r="H7" s="76">
        <f t="shared" si="4"/>
        <v>0</v>
      </c>
      <c r="I7" s="76">
        <f t="shared" si="4"/>
        <v>1.76</v>
      </c>
      <c r="J7" s="76">
        <f t="shared" si="4"/>
        <v>0.21479999999999999</v>
      </c>
      <c r="K7" s="76">
        <f t="shared" si="4"/>
        <v>0</v>
      </c>
      <c r="L7" s="76">
        <f t="shared" si="4"/>
        <v>0</v>
      </c>
    </row>
    <row r="8" spans="1:12" x14ac:dyDescent="0.25">
      <c r="A8" s="75" t="s">
        <v>57</v>
      </c>
      <c r="B8" s="76">
        <f t="shared" ref="B8:L8" si="5">B5*23/25</f>
        <v>1.84</v>
      </c>
      <c r="C8" s="76">
        <f t="shared" si="5"/>
        <v>0.46</v>
      </c>
      <c r="D8" s="76">
        <f t="shared" si="5"/>
        <v>13.156000000000001</v>
      </c>
      <c r="E8" s="76">
        <f t="shared" si="5"/>
        <v>64.400000000000006</v>
      </c>
      <c r="F8" s="76">
        <f t="shared" si="5"/>
        <v>9.1999999999999993</v>
      </c>
      <c r="G8" s="76">
        <f t="shared" si="5"/>
        <v>0</v>
      </c>
      <c r="H8" s="76">
        <f t="shared" si="5"/>
        <v>0</v>
      </c>
      <c r="I8" s="76">
        <f t="shared" si="5"/>
        <v>0.46</v>
      </c>
      <c r="J8" s="76">
        <f t="shared" si="5"/>
        <v>7.3599999999999999E-2</v>
      </c>
      <c r="K8" s="76">
        <f t="shared" si="5"/>
        <v>0</v>
      </c>
      <c r="L8" s="76">
        <f t="shared" si="5"/>
        <v>0</v>
      </c>
    </row>
    <row r="9" spans="1:12" x14ac:dyDescent="0.25">
      <c r="A9" s="75" t="s">
        <v>139</v>
      </c>
      <c r="B9" s="76">
        <f t="shared" ref="B9:L9" si="6">B5*30/25</f>
        <v>2.4</v>
      </c>
      <c r="C9" s="76">
        <f t="shared" si="6"/>
        <v>0.6</v>
      </c>
      <c r="D9" s="76">
        <f t="shared" si="6"/>
        <v>17.16</v>
      </c>
      <c r="E9" s="76">
        <f t="shared" si="6"/>
        <v>84</v>
      </c>
      <c r="F9" s="76">
        <f t="shared" si="6"/>
        <v>12</v>
      </c>
      <c r="G9" s="76">
        <f t="shared" si="6"/>
        <v>0</v>
      </c>
      <c r="H9" s="76">
        <f t="shared" si="6"/>
        <v>0</v>
      </c>
      <c r="I9" s="76">
        <f t="shared" si="6"/>
        <v>0.6</v>
      </c>
      <c r="J9" s="76">
        <f t="shared" si="6"/>
        <v>9.6000000000000002E-2</v>
      </c>
      <c r="K9" s="76">
        <f t="shared" si="6"/>
        <v>0</v>
      </c>
      <c r="L9" s="76">
        <f t="shared" si="6"/>
        <v>0</v>
      </c>
    </row>
    <row r="10" spans="1:12" x14ac:dyDescent="0.25">
      <c r="A10" t="s">
        <v>216</v>
      </c>
      <c r="B10">
        <f t="shared" ref="B10:L10" si="7">B5*35/25</f>
        <v>2.8</v>
      </c>
      <c r="C10">
        <f t="shared" si="7"/>
        <v>0.7</v>
      </c>
      <c r="D10">
        <f t="shared" si="7"/>
        <v>20.02</v>
      </c>
      <c r="E10">
        <f t="shared" si="7"/>
        <v>98</v>
      </c>
      <c r="F10">
        <f t="shared" si="7"/>
        <v>14</v>
      </c>
      <c r="G10">
        <f t="shared" si="7"/>
        <v>0</v>
      </c>
      <c r="H10">
        <f t="shared" si="7"/>
        <v>0</v>
      </c>
      <c r="I10">
        <f t="shared" si="7"/>
        <v>0.7</v>
      </c>
      <c r="J10">
        <f t="shared" si="7"/>
        <v>0.11200000000000002</v>
      </c>
      <c r="K10">
        <f t="shared" si="7"/>
        <v>0</v>
      </c>
      <c r="L10">
        <f t="shared" si="7"/>
        <v>0</v>
      </c>
    </row>
    <row r="11" spans="1:12" x14ac:dyDescent="0.25">
      <c r="A11">
        <v>40</v>
      </c>
      <c r="B11">
        <f t="shared" ref="B11:L11" si="8">B5*40/25</f>
        <v>3.2</v>
      </c>
      <c r="C11">
        <f t="shared" si="8"/>
        <v>0.8</v>
      </c>
      <c r="D11">
        <f t="shared" si="8"/>
        <v>22.88</v>
      </c>
      <c r="E11">
        <f t="shared" si="8"/>
        <v>112</v>
      </c>
      <c r="F11">
        <f t="shared" si="8"/>
        <v>16</v>
      </c>
      <c r="G11">
        <f t="shared" si="8"/>
        <v>0</v>
      </c>
      <c r="H11">
        <f t="shared" si="8"/>
        <v>0</v>
      </c>
      <c r="I11">
        <f t="shared" si="8"/>
        <v>0.8</v>
      </c>
      <c r="J11">
        <f t="shared" si="8"/>
        <v>0.128</v>
      </c>
      <c r="K11">
        <f t="shared" si="8"/>
        <v>0</v>
      </c>
      <c r="L11">
        <f t="shared" si="8"/>
        <v>0</v>
      </c>
    </row>
    <row r="12" spans="1:12" x14ac:dyDescent="0.25">
      <c r="A12" s="75" t="s">
        <v>217</v>
      </c>
      <c r="B12">
        <f>B5*2</f>
        <v>4</v>
      </c>
      <c r="C12">
        <f t="shared" ref="C12:L12" si="9">C5*2</f>
        <v>1</v>
      </c>
      <c r="D12">
        <f t="shared" si="9"/>
        <v>28.6</v>
      </c>
      <c r="E12">
        <f t="shared" si="9"/>
        <v>140</v>
      </c>
      <c r="F12">
        <f t="shared" si="9"/>
        <v>20</v>
      </c>
      <c r="G12">
        <f t="shared" si="9"/>
        <v>0</v>
      </c>
      <c r="H12">
        <f t="shared" si="9"/>
        <v>0</v>
      </c>
      <c r="I12">
        <f t="shared" si="9"/>
        <v>1</v>
      </c>
      <c r="J12">
        <f t="shared" si="9"/>
        <v>0.16</v>
      </c>
      <c r="K12">
        <f t="shared" si="9"/>
        <v>0</v>
      </c>
      <c r="L12">
        <f t="shared" si="9"/>
        <v>0</v>
      </c>
    </row>
    <row r="13" spans="1:12" x14ac:dyDescent="0.25">
      <c r="A13" t="s">
        <v>179</v>
      </c>
      <c r="B13" s="77">
        <f t="shared" ref="B13:L13" si="10">B1+B10</f>
        <v>4.5999999999999996</v>
      </c>
      <c r="C13" s="77">
        <f t="shared" si="10"/>
        <v>1</v>
      </c>
      <c r="D13" s="77">
        <f t="shared" si="10"/>
        <v>30.82</v>
      </c>
      <c r="E13" s="77">
        <f t="shared" si="10"/>
        <v>151</v>
      </c>
      <c r="F13" s="77">
        <f t="shared" si="10"/>
        <v>32</v>
      </c>
      <c r="G13" s="77">
        <f t="shared" si="10"/>
        <v>0</v>
      </c>
      <c r="H13" s="77">
        <f t="shared" si="10"/>
        <v>0</v>
      </c>
      <c r="I13" s="77">
        <f t="shared" si="10"/>
        <v>1.68</v>
      </c>
      <c r="J13" s="77">
        <f t="shared" si="10"/>
        <v>0.20200000000000001</v>
      </c>
      <c r="K13" s="77">
        <f t="shared" si="10"/>
        <v>0</v>
      </c>
      <c r="L13" s="77">
        <f t="shared" si="10"/>
        <v>0</v>
      </c>
    </row>
    <row r="14" spans="1:12" x14ac:dyDescent="0.25">
      <c r="A14" t="s">
        <v>218</v>
      </c>
      <c r="B14" s="77">
        <f t="shared" ref="B14:L14" si="11">B11+B1</f>
        <v>5</v>
      </c>
      <c r="C14" s="77">
        <f t="shared" si="11"/>
        <v>1.1000000000000001</v>
      </c>
      <c r="D14" s="77">
        <f t="shared" si="11"/>
        <v>33.68</v>
      </c>
      <c r="E14" s="77">
        <f t="shared" si="11"/>
        <v>165</v>
      </c>
      <c r="F14" s="77">
        <f t="shared" si="11"/>
        <v>34</v>
      </c>
      <c r="G14" s="77">
        <f t="shared" si="11"/>
        <v>0</v>
      </c>
      <c r="H14" s="77">
        <f t="shared" si="11"/>
        <v>0</v>
      </c>
      <c r="I14" s="77">
        <f t="shared" si="11"/>
        <v>1.78</v>
      </c>
      <c r="J14" s="77">
        <f t="shared" si="11"/>
        <v>0.218</v>
      </c>
      <c r="K14" s="77">
        <f t="shared" si="11"/>
        <v>0</v>
      </c>
      <c r="L14" s="77">
        <f t="shared" si="11"/>
        <v>0</v>
      </c>
    </row>
    <row r="15" spans="1:12" x14ac:dyDescent="0.25">
      <c r="A15" t="s">
        <v>144</v>
      </c>
      <c r="B15" s="77">
        <f t="shared" ref="B15:L15" si="12">B1+B9</f>
        <v>4.2</v>
      </c>
      <c r="C15" s="77">
        <f t="shared" si="12"/>
        <v>0.89999999999999991</v>
      </c>
      <c r="D15" s="77">
        <f t="shared" si="12"/>
        <v>27.96</v>
      </c>
      <c r="E15" s="77">
        <f t="shared" si="12"/>
        <v>137</v>
      </c>
      <c r="F15" s="77">
        <f t="shared" si="12"/>
        <v>30</v>
      </c>
      <c r="G15" s="77">
        <f t="shared" si="12"/>
        <v>0</v>
      </c>
      <c r="H15" s="77">
        <f t="shared" si="12"/>
        <v>0</v>
      </c>
      <c r="I15" s="77">
        <f t="shared" si="12"/>
        <v>1.58</v>
      </c>
      <c r="J15" s="77">
        <f t="shared" si="12"/>
        <v>0.186</v>
      </c>
      <c r="K15" s="77">
        <f t="shared" si="12"/>
        <v>0</v>
      </c>
      <c r="L15" s="77">
        <f t="shared" si="12"/>
        <v>0</v>
      </c>
    </row>
    <row r="16" spans="1:12" x14ac:dyDescent="0.25">
      <c r="A16" t="s">
        <v>219</v>
      </c>
      <c r="B16" s="77">
        <f t="shared" ref="B16:L16" si="13">B1+B8</f>
        <v>3.64</v>
      </c>
      <c r="C16" s="77">
        <f t="shared" si="13"/>
        <v>0.76</v>
      </c>
      <c r="D16" s="77">
        <f t="shared" si="13"/>
        <v>23.956000000000003</v>
      </c>
      <c r="E16" s="77">
        <f t="shared" si="13"/>
        <v>117.4</v>
      </c>
      <c r="F16" s="77">
        <f t="shared" si="13"/>
        <v>27.2</v>
      </c>
      <c r="G16" s="77">
        <f t="shared" si="13"/>
        <v>0</v>
      </c>
      <c r="H16" s="77">
        <f t="shared" si="13"/>
        <v>0</v>
      </c>
      <c r="I16" s="77">
        <f t="shared" si="13"/>
        <v>1.44</v>
      </c>
      <c r="J16" s="77">
        <f t="shared" si="13"/>
        <v>0.1636</v>
      </c>
      <c r="K16" s="77">
        <f t="shared" si="13"/>
        <v>0</v>
      </c>
      <c r="L16" s="77">
        <f t="shared" si="13"/>
        <v>0</v>
      </c>
    </row>
    <row r="17" spans="1:12" s="78" customFormat="1" x14ac:dyDescent="0.25"/>
    <row r="18" spans="1:12" x14ac:dyDescent="0.25">
      <c r="A18" s="71" t="s">
        <v>220</v>
      </c>
      <c r="B18" s="72">
        <v>1.4</v>
      </c>
      <c r="C18" s="72">
        <v>0.5</v>
      </c>
      <c r="D18" s="72">
        <v>10</v>
      </c>
      <c r="E18" s="73">
        <v>48</v>
      </c>
      <c r="F18" s="73">
        <v>0</v>
      </c>
      <c r="G18" s="73">
        <v>0</v>
      </c>
      <c r="H18" s="73">
        <v>0</v>
      </c>
      <c r="I18" s="72">
        <v>0</v>
      </c>
      <c r="J18" s="72">
        <v>0</v>
      </c>
      <c r="K18" s="72">
        <v>0</v>
      </c>
      <c r="L18" s="74">
        <v>0</v>
      </c>
    </row>
    <row r="19" spans="1:12" x14ac:dyDescent="0.25">
      <c r="A19" s="75" t="s">
        <v>83</v>
      </c>
      <c r="B19" s="76">
        <f>B18*25/20</f>
        <v>1.75</v>
      </c>
      <c r="C19" s="76">
        <f t="shared" ref="C19:L19" si="14">C18*25/20</f>
        <v>0.625</v>
      </c>
      <c r="D19" s="76">
        <f t="shared" si="14"/>
        <v>12.5</v>
      </c>
      <c r="E19" s="76">
        <f t="shared" si="14"/>
        <v>60</v>
      </c>
      <c r="F19" s="76">
        <f t="shared" si="14"/>
        <v>0</v>
      </c>
      <c r="G19" s="76">
        <f t="shared" si="14"/>
        <v>0</v>
      </c>
      <c r="H19" s="76">
        <f t="shared" si="14"/>
        <v>0</v>
      </c>
      <c r="I19" s="76">
        <f t="shared" si="14"/>
        <v>0</v>
      </c>
      <c r="J19" s="76">
        <f t="shared" si="14"/>
        <v>0</v>
      </c>
      <c r="K19" s="76">
        <f t="shared" si="14"/>
        <v>0</v>
      </c>
      <c r="L19" s="76">
        <f t="shared" si="14"/>
        <v>0</v>
      </c>
    </row>
    <row r="20" spans="1:12" x14ac:dyDescent="0.25">
      <c r="A20" s="75" t="s">
        <v>139</v>
      </c>
      <c r="B20" s="76">
        <f t="shared" ref="B20:L20" si="15">B18*30/20</f>
        <v>2.1</v>
      </c>
      <c r="C20" s="76">
        <f t="shared" si="15"/>
        <v>0.75</v>
      </c>
      <c r="D20" s="76">
        <f t="shared" si="15"/>
        <v>15</v>
      </c>
      <c r="E20" s="76">
        <f t="shared" si="15"/>
        <v>72</v>
      </c>
      <c r="F20" s="76">
        <f t="shared" si="15"/>
        <v>0</v>
      </c>
      <c r="G20" s="76">
        <f t="shared" si="15"/>
        <v>0</v>
      </c>
      <c r="H20" s="76">
        <f t="shared" si="15"/>
        <v>0</v>
      </c>
      <c r="I20" s="76">
        <f t="shared" si="15"/>
        <v>0</v>
      </c>
      <c r="J20" s="76">
        <f t="shared" si="15"/>
        <v>0</v>
      </c>
      <c r="K20" s="76">
        <f t="shared" si="15"/>
        <v>0</v>
      </c>
      <c r="L20" s="76">
        <f t="shared" si="15"/>
        <v>0</v>
      </c>
    </row>
    <row r="21" spans="1:12" x14ac:dyDescent="0.25">
      <c r="A21">
        <v>35</v>
      </c>
      <c r="B21">
        <f t="shared" ref="B21:L21" si="16">B18*35/20</f>
        <v>2.4500000000000002</v>
      </c>
      <c r="C21">
        <f t="shared" si="16"/>
        <v>0.875</v>
      </c>
      <c r="D21">
        <f t="shared" si="16"/>
        <v>17.5</v>
      </c>
      <c r="E21">
        <f t="shared" si="16"/>
        <v>84</v>
      </c>
      <c r="F21">
        <f t="shared" si="16"/>
        <v>0</v>
      </c>
      <c r="G21">
        <f t="shared" si="16"/>
        <v>0</v>
      </c>
      <c r="H21">
        <f t="shared" si="16"/>
        <v>0</v>
      </c>
      <c r="I21">
        <f t="shared" si="16"/>
        <v>0</v>
      </c>
      <c r="J21">
        <f t="shared" si="16"/>
        <v>0</v>
      </c>
      <c r="K21">
        <f t="shared" si="16"/>
        <v>0</v>
      </c>
      <c r="L21">
        <f t="shared" si="16"/>
        <v>0</v>
      </c>
    </row>
    <row r="22" spans="1:12" x14ac:dyDescent="0.25">
      <c r="A22">
        <v>40</v>
      </c>
      <c r="B22">
        <f t="shared" ref="B22:L22" si="17">B18*2</f>
        <v>2.8</v>
      </c>
      <c r="C22">
        <f t="shared" si="17"/>
        <v>1</v>
      </c>
      <c r="D22">
        <f t="shared" si="17"/>
        <v>20</v>
      </c>
      <c r="E22">
        <f t="shared" si="17"/>
        <v>96</v>
      </c>
      <c r="F22">
        <f t="shared" si="17"/>
        <v>0</v>
      </c>
      <c r="G22">
        <f t="shared" si="17"/>
        <v>0</v>
      </c>
      <c r="H22">
        <f t="shared" si="17"/>
        <v>0</v>
      </c>
      <c r="I22">
        <f t="shared" si="17"/>
        <v>0</v>
      </c>
      <c r="J22">
        <f t="shared" si="17"/>
        <v>0</v>
      </c>
      <c r="K22">
        <f t="shared" si="17"/>
        <v>0</v>
      </c>
      <c r="L22">
        <f t="shared" si="17"/>
        <v>0</v>
      </c>
    </row>
    <row r="23" spans="1:12" x14ac:dyDescent="0.25">
      <c r="A23">
        <v>45</v>
      </c>
      <c r="B23">
        <f>B18*45/20</f>
        <v>3.1499999999999995</v>
      </c>
      <c r="C23">
        <f t="shared" ref="C23:L23" si="18">C18*45/20</f>
        <v>1.125</v>
      </c>
      <c r="D23">
        <f t="shared" si="18"/>
        <v>22.5</v>
      </c>
      <c r="E23">
        <f t="shared" si="18"/>
        <v>108</v>
      </c>
      <c r="F23">
        <f t="shared" si="18"/>
        <v>0</v>
      </c>
      <c r="G23">
        <f t="shared" si="18"/>
        <v>0</v>
      </c>
      <c r="H23">
        <f t="shared" si="18"/>
        <v>0</v>
      </c>
      <c r="I23">
        <f t="shared" si="18"/>
        <v>0</v>
      </c>
      <c r="J23">
        <f t="shared" si="18"/>
        <v>0</v>
      </c>
      <c r="K23">
        <f t="shared" si="18"/>
        <v>0</v>
      </c>
      <c r="L23">
        <f t="shared" si="18"/>
        <v>0</v>
      </c>
    </row>
    <row r="24" spans="1:12" x14ac:dyDescent="0.25">
      <c r="A24">
        <v>50</v>
      </c>
      <c r="B24">
        <f>B18*50/20</f>
        <v>3.5</v>
      </c>
      <c r="C24">
        <f t="shared" ref="C24:L24" si="19">C18*50/20</f>
        <v>1.25</v>
      </c>
      <c r="D24">
        <f t="shared" si="19"/>
        <v>25</v>
      </c>
      <c r="E24">
        <f t="shared" si="19"/>
        <v>120</v>
      </c>
      <c r="F24">
        <f t="shared" si="19"/>
        <v>0</v>
      </c>
      <c r="G24">
        <f t="shared" si="19"/>
        <v>0</v>
      </c>
      <c r="H24">
        <f t="shared" si="19"/>
        <v>0</v>
      </c>
      <c r="I24">
        <f t="shared" si="19"/>
        <v>0</v>
      </c>
      <c r="J24">
        <f t="shared" si="19"/>
        <v>0</v>
      </c>
      <c r="K24">
        <f t="shared" si="19"/>
        <v>0</v>
      </c>
      <c r="L24">
        <f t="shared" si="19"/>
        <v>0</v>
      </c>
    </row>
    <row r="25" spans="1:12" x14ac:dyDescent="0.25">
      <c r="A25" t="s">
        <v>144</v>
      </c>
      <c r="B25" s="77">
        <f t="shared" ref="B25:L25" si="20">B1+B20</f>
        <v>3.9000000000000004</v>
      </c>
      <c r="C25" s="77">
        <f t="shared" si="20"/>
        <v>1.05</v>
      </c>
      <c r="D25" s="77">
        <f t="shared" si="20"/>
        <v>25.8</v>
      </c>
      <c r="E25" s="77">
        <f t="shared" si="20"/>
        <v>125</v>
      </c>
      <c r="F25" s="77">
        <f t="shared" si="20"/>
        <v>18</v>
      </c>
      <c r="G25" s="77">
        <f t="shared" si="20"/>
        <v>0</v>
      </c>
      <c r="H25" s="77">
        <f t="shared" si="20"/>
        <v>0</v>
      </c>
      <c r="I25" s="77">
        <f t="shared" si="20"/>
        <v>0.98</v>
      </c>
      <c r="J25" s="77">
        <f t="shared" si="20"/>
        <v>0.09</v>
      </c>
      <c r="K25" s="77">
        <f t="shared" si="20"/>
        <v>0</v>
      </c>
      <c r="L25" s="77">
        <f t="shared" si="20"/>
        <v>0</v>
      </c>
    </row>
    <row r="26" spans="1:12" x14ac:dyDescent="0.25">
      <c r="A26" t="s">
        <v>179</v>
      </c>
      <c r="B26" s="77">
        <f t="shared" ref="B26:L26" si="21">B1+B21</f>
        <v>4.25</v>
      </c>
      <c r="C26" s="77">
        <f t="shared" si="21"/>
        <v>1.175</v>
      </c>
      <c r="D26" s="77">
        <f t="shared" si="21"/>
        <v>28.3</v>
      </c>
      <c r="E26" s="77">
        <f t="shared" si="21"/>
        <v>137</v>
      </c>
      <c r="F26" s="77">
        <f t="shared" si="21"/>
        <v>18</v>
      </c>
      <c r="G26" s="77">
        <f t="shared" si="21"/>
        <v>0</v>
      </c>
      <c r="H26" s="77">
        <f t="shared" si="21"/>
        <v>0</v>
      </c>
      <c r="I26" s="77">
        <f t="shared" si="21"/>
        <v>0.98</v>
      </c>
      <c r="J26" s="77">
        <f t="shared" si="21"/>
        <v>0.09</v>
      </c>
      <c r="K26" s="77">
        <f t="shared" si="21"/>
        <v>0</v>
      </c>
      <c r="L26" s="77">
        <f t="shared" si="21"/>
        <v>0</v>
      </c>
    </row>
    <row r="27" spans="1:12" x14ac:dyDescent="0.25">
      <c r="A27" t="s">
        <v>218</v>
      </c>
      <c r="B27" s="77">
        <f t="shared" ref="B27:L27" si="22">B1+B22</f>
        <v>4.5999999999999996</v>
      </c>
      <c r="C27" s="77">
        <f t="shared" si="22"/>
        <v>1.3</v>
      </c>
      <c r="D27" s="77">
        <f t="shared" si="22"/>
        <v>30.8</v>
      </c>
      <c r="E27" s="77">
        <f t="shared" si="22"/>
        <v>149</v>
      </c>
      <c r="F27" s="77">
        <f t="shared" si="22"/>
        <v>18</v>
      </c>
      <c r="G27" s="77">
        <f t="shared" si="22"/>
        <v>0</v>
      </c>
      <c r="H27" s="77">
        <f t="shared" si="22"/>
        <v>0</v>
      </c>
      <c r="I27" s="77">
        <f t="shared" si="22"/>
        <v>0.98</v>
      </c>
      <c r="J27" s="77">
        <f t="shared" si="22"/>
        <v>0.09</v>
      </c>
      <c r="K27" s="77">
        <f t="shared" si="22"/>
        <v>0</v>
      </c>
      <c r="L27" s="77">
        <f t="shared" si="22"/>
        <v>0</v>
      </c>
    </row>
    <row r="28" spans="1:12" x14ac:dyDescent="0.25">
      <c r="A28" t="s">
        <v>221</v>
      </c>
      <c r="B28" s="77">
        <f t="shared" ref="B28:L28" si="23">B18+B1</f>
        <v>3.2</v>
      </c>
      <c r="C28" s="77">
        <f t="shared" si="23"/>
        <v>0.8</v>
      </c>
      <c r="D28" s="77">
        <f t="shared" si="23"/>
        <v>20.8</v>
      </c>
      <c r="E28" s="77">
        <f t="shared" si="23"/>
        <v>101</v>
      </c>
      <c r="F28" s="77">
        <f t="shared" si="23"/>
        <v>18</v>
      </c>
      <c r="G28" s="77">
        <f t="shared" si="23"/>
        <v>0</v>
      </c>
      <c r="H28" s="77">
        <f t="shared" si="23"/>
        <v>0</v>
      </c>
      <c r="I28" s="77">
        <f t="shared" si="23"/>
        <v>0.98</v>
      </c>
      <c r="J28" s="77">
        <f t="shared" si="23"/>
        <v>0.09</v>
      </c>
      <c r="K28" s="77">
        <f t="shared" si="23"/>
        <v>0</v>
      </c>
      <c r="L28" s="77">
        <f t="shared" si="23"/>
        <v>0</v>
      </c>
    </row>
    <row r="29" spans="1:12" x14ac:dyDescent="0.25">
      <c r="A29" t="s">
        <v>222</v>
      </c>
      <c r="B29" s="77">
        <f t="shared" ref="B29:L29" si="24">B18+B2</f>
        <v>2.84</v>
      </c>
      <c r="C29" s="77">
        <f t="shared" si="24"/>
        <v>0.74</v>
      </c>
      <c r="D29" s="77">
        <f t="shared" si="24"/>
        <v>18.64</v>
      </c>
      <c r="E29" s="77">
        <f t="shared" si="24"/>
        <v>90.4</v>
      </c>
      <c r="F29" s="77">
        <f t="shared" si="24"/>
        <v>14.4</v>
      </c>
      <c r="G29" s="77">
        <f t="shared" si="24"/>
        <v>0</v>
      </c>
      <c r="H29" s="77">
        <f t="shared" si="24"/>
        <v>0</v>
      </c>
      <c r="I29" s="77">
        <f t="shared" si="24"/>
        <v>0.78400000000000003</v>
      </c>
      <c r="J29" s="77">
        <f t="shared" si="24"/>
        <v>7.1999999999999995E-2</v>
      </c>
      <c r="K29" s="77">
        <f t="shared" si="24"/>
        <v>0</v>
      </c>
      <c r="L29" s="77">
        <f t="shared" si="24"/>
        <v>0</v>
      </c>
    </row>
    <row r="30" spans="1:12" x14ac:dyDescent="0.25">
      <c r="A30" t="s">
        <v>223</v>
      </c>
      <c r="B30">
        <f>B5*29/25</f>
        <v>2.3199999999999998</v>
      </c>
      <c r="C30">
        <f t="shared" ref="C30:L30" si="25">C5*29/25</f>
        <v>0.57999999999999996</v>
      </c>
      <c r="D30">
        <f t="shared" si="25"/>
        <v>16.588000000000001</v>
      </c>
      <c r="E30">
        <f t="shared" si="25"/>
        <v>81.2</v>
      </c>
      <c r="F30">
        <f t="shared" si="25"/>
        <v>11.6</v>
      </c>
      <c r="G30">
        <f t="shared" si="25"/>
        <v>0</v>
      </c>
      <c r="H30">
        <f t="shared" si="25"/>
        <v>0</v>
      </c>
      <c r="I30">
        <f t="shared" si="25"/>
        <v>0.57999999999999996</v>
      </c>
      <c r="J30">
        <f t="shared" si="25"/>
        <v>9.2799999999999994E-2</v>
      </c>
      <c r="K30">
        <f t="shared" si="25"/>
        <v>0</v>
      </c>
      <c r="L30">
        <f t="shared" si="25"/>
        <v>0</v>
      </c>
    </row>
    <row r="31" spans="1:12" x14ac:dyDescent="0.25">
      <c r="A31" t="s">
        <v>224</v>
      </c>
    </row>
    <row r="32" spans="1:12" x14ac:dyDescent="0.25">
      <c r="A32" t="s">
        <v>225</v>
      </c>
      <c r="B32" s="77">
        <f>B1+B12</f>
        <v>5.8</v>
      </c>
      <c r="C32" s="77">
        <f t="shared" ref="C32:L32" si="26">C1+C12</f>
        <v>1.3</v>
      </c>
      <c r="D32" s="77">
        <f t="shared" si="26"/>
        <v>39.400000000000006</v>
      </c>
      <c r="E32" s="77">
        <f t="shared" si="26"/>
        <v>193</v>
      </c>
      <c r="F32" s="77">
        <f t="shared" si="26"/>
        <v>38</v>
      </c>
      <c r="G32" s="77">
        <f t="shared" si="26"/>
        <v>0</v>
      </c>
      <c r="H32" s="77">
        <f t="shared" si="26"/>
        <v>0</v>
      </c>
      <c r="I32" s="77">
        <f t="shared" si="26"/>
        <v>1.98</v>
      </c>
      <c r="J32" s="77">
        <f t="shared" si="26"/>
        <v>0.25</v>
      </c>
      <c r="K32" s="77">
        <f t="shared" si="26"/>
        <v>0</v>
      </c>
      <c r="L32" s="77">
        <f t="shared" si="26"/>
        <v>0</v>
      </c>
    </row>
    <row r="33" spans="1:13" x14ac:dyDescent="0.25">
      <c r="A33" t="s">
        <v>226</v>
      </c>
      <c r="B33" s="77">
        <f>B3+B11</f>
        <v>5.36</v>
      </c>
      <c r="C33" s="77">
        <f t="shared" ref="C33:L33" si="27">C3+C11</f>
        <v>1.1600000000000001</v>
      </c>
      <c r="D33" s="77">
        <f t="shared" si="27"/>
        <v>35.840000000000003</v>
      </c>
      <c r="E33" s="77">
        <f t="shared" si="27"/>
        <v>175.6</v>
      </c>
      <c r="F33" s="77">
        <f t="shared" si="27"/>
        <v>37.6</v>
      </c>
      <c r="G33" s="77">
        <f t="shared" si="27"/>
        <v>0</v>
      </c>
      <c r="H33" s="77">
        <f t="shared" si="27"/>
        <v>0</v>
      </c>
      <c r="I33" s="77">
        <f t="shared" si="27"/>
        <v>1.976</v>
      </c>
      <c r="J33" s="77">
        <f t="shared" si="27"/>
        <v>0.23599999999999999</v>
      </c>
      <c r="K33" s="77">
        <f t="shared" si="27"/>
        <v>0</v>
      </c>
      <c r="L33" s="77">
        <f t="shared" si="27"/>
        <v>0</v>
      </c>
    </row>
    <row r="34" spans="1:13" x14ac:dyDescent="0.25">
      <c r="A34" t="s">
        <v>227</v>
      </c>
      <c r="B34" s="77">
        <f>B4+B24</f>
        <v>6.02</v>
      </c>
      <c r="C34" s="77">
        <f t="shared" ref="C34:L34" si="28">C4+C24</f>
        <v>1.67</v>
      </c>
      <c r="D34" s="77">
        <f t="shared" si="28"/>
        <v>40.119999999999997</v>
      </c>
      <c r="E34" s="77">
        <f t="shared" si="28"/>
        <v>194.2</v>
      </c>
      <c r="F34" s="77">
        <f t="shared" si="28"/>
        <v>25.2</v>
      </c>
      <c r="G34" s="77">
        <f t="shared" si="28"/>
        <v>0</v>
      </c>
      <c r="H34" s="77">
        <f t="shared" si="28"/>
        <v>0</v>
      </c>
      <c r="I34" s="77">
        <f t="shared" si="28"/>
        <v>1.3719999999999999</v>
      </c>
      <c r="J34" s="77">
        <f t="shared" si="28"/>
        <v>0.126</v>
      </c>
      <c r="K34" s="77">
        <f t="shared" si="28"/>
        <v>0</v>
      </c>
      <c r="L34" s="77">
        <f t="shared" si="28"/>
        <v>0</v>
      </c>
    </row>
    <row r="35" spans="1:13" x14ac:dyDescent="0.25">
      <c r="A35" t="s">
        <v>228</v>
      </c>
      <c r="B35" s="77">
        <f>B1+B18</f>
        <v>3.2</v>
      </c>
      <c r="C35" s="77">
        <f t="shared" ref="C35:L35" si="29">C1+C18</f>
        <v>0.8</v>
      </c>
      <c r="D35" s="77">
        <f t="shared" si="29"/>
        <v>20.8</v>
      </c>
      <c r="E35" s="77">
        <f t="shared" si="29"/>
        <v>101</v>
      </c>
      <c r="F35" s="77">
        <f t="shared" si="29"/>
        <v>18</v>
      </c>
      <c r="G35" s="77">
        <f t="shared" si="29"/>
        <v>0</v>
      </c>
      <c r="H35" s="77">
        <f t="shared" si="29"/>
        <v>0</v>
      </c>
      <c r="I35" s="77">
        <f t="shared" si="29"/>
        <v>0.98</v>
      </c>
      <c r="J35" s="77">
        <f t="shared" si="29"/>
        <v>0.09</v>
      </c>
      <c r="K35" s="77">
        <f t="shared" si="29"/>
        <v>0</v>
      </c>
      <c r="L35" s="77">
        <f t="shared" si="29"/>
        <v>0</v>
      </c>
    </row>
    <row r="36" spans="1:13" x14ac:dyDescent="0.25">
      <c r="A36" t="s">
        <v>229</v>
      </c>
      <c r="B36" s="77">
        <f>B1+B19</f>
        <v>3.55</v>
      </c>
      <c r="C36" s="77">
        <f t="shared" ref="C36:L36" si="30">C1+C19</f>
        <v>0.92500000000000004</v>
      </c>
      <c r="D36" s="77">
        <f t="shared" si="30"/>
        <v>23.3</v>
      </c>
      <c r="E36" s="77">
        <f t="shared" si="30"/>
        <v>113</v>
      </c>
      <c r="F36" s="77">
        <f t="shared" si="30"/>
        <v>18</v>
      </c>
      <c r="G36" s="77">
        <f t="shared" si="30"/>
        <v>0</v>
      </c>
      <c r="H36" s="77">
        <f t="shared" si="30"/>
        <v>0</v>
      </c>
      <c r="I36" s="77">
        <f t="shared" si="30"/>
        <v>0.98</v>
      </c>
      <c r="J36" s="77">
        <f t="shared" si="30"/>
        <v>0.09</v>
      </c>
      <c r="K36" s="77">
        <f t="shared" si="30"/>
        <v>0</v>
      </c>
      <c r="L36" s="77">
        <f t="shared" si="30"/>
        <v>0</v>
      </c>
    </row>
    <row r="37" spans="1:13" x14ac:dyDescent="0.25">
      <c r="A37" t="s">
        <v>230</v>
      </c>
      <c r="B37" s="77">
        <f>B1+B20</f>
        <v>3.9000000000000004</v>
      </c>
      <c r="C37" s="77">
        <f t="shared" ref="C37:M37" si="31">C1+C20</f>
        <v>1.05</v>
      </c>
      <c r="D37" s="77">
        <f t="shared" si="31"/>
        <v>25.8</v>
      </c>
      <c r="E37" s="77">
        <f t="shared" si="31"/>
        <v>125</v>
      </c>
      <c r="F37" s="77">
        <f t="shared" si="31"/>
        <v>18</v>
      </c>
      <c r="G37" s="77">
        <f t="shared" si="31"/>
        <v>0</v>
      </c>
      <c r="H37" s="77">
        <f t="shared" si="31"/>
        <v>0</v>
      </c>
      <c r="I37" s="77">
        <f t="shared" si="31"/>
        <v>0.98</v>
      </c>
      <c r="J37" s="77">
        <f t="shared" si="31"/>
        <v>0.09</v>
      </c>
      <c r="K37" s="77">
        <f t="shared" si="31"/>
        <v>0</v>
      </c>
      <c r="L37" s="77">
        <f t="shared" si="31"/>
        <v>0</v>
      </c>
      <c r="M37" s="77">
        <f t="shared" si="31"/>
        <v>0</v>
      </c>
    </row>
    <row r="38" spans="1:13" x14ac:dyDescent="0.25">
      <c r="A38" t="s">
        <v>231</v>
      </c>
      <c r="B38" s="77">
        <f>B1+B22</f>
        <v>4.5999999999999996</v>
      </c>
      <c r="C38" s="77">
        <f t="shared" ref="C38:L38" si="32">C1+C22</f>
        <v>1.3</v>
      </c>
      <c r="D38" s="77">
        <f t="shared" si="32"/>
        <v>30.8</v>
      </c>
      <c r="E38" s="77">
        <f t="shared" si="32"/>
        <v>149</v>
      </c>
      <c r="F38" s="77">
        <f t="shared" si="32"/>
        <v>18</v>
      </c>
      <c r="G38" s="77">
        <f t="shared" si="32"/>
        <v>0</v>
      </c>
      <c r="H38" s="77">
        <f t="shared" si="32"/>
        <v>0</v>
      </c>
      <c r="I38" s="77">
        <f t="shared" si="32"/>
        <v>0.98</v>
      </c>
      <c r="J38" s="77">
        <f t="shared" si="32"/>
        <v>0.09</v>
      </c>
      <c r="K38" s="77">
        <f t="shared" si="32"/>
        <v>0</v>
      </c>
      <c r="L38" s="77">
        <f t="shared" si="32"/>
        <v>0</v>
      </c>
    </row>
    <row r="39" spans="1:13" x14ac:dyDescent="0.25">
      <c r="A39" t="s">
        <v>232</v>
      </c>
      <c r="B39">
        <f>B18*45/20</f>
        <v>3.1499999999999995</v>
      </c>
      <c r="C39">
        <f t="shared" ref="C39:L39" si="33">C18*45/20</f>
        <v>1.125</v>
      </c>
      <c r="D39">
        <f t="shared" si="33"/>
        <v>22.5</v>
      </c>
      <c r="E39">
        <f t="shared" si="33"/>
        <v>108</v>
      </c>
      <c r="F39">
        <f t="shared" si="33"/>
        <v>0</v>
      </c>
      <c r="G39">
        <f t="shared" si="33"/>
        <v>0</v>
      </c>
      <c r="H39">
        <f t="shared" si="33"/>
        <v>0</v>
      </c>
      <c r="I39">
        <f t="shared" si="33"/>
        <v>0</v>
      </c>
      <c r="J39">
        <f t="shared" si="33"/>
        <v>0</v>
      </c>
      <c r="K39">
        <f t="shared" si="33"/>
        <v>0</v>
      </c>
      <c r="L39">
        <f t="shared" si="33"/>
        <v>0</v>
      </c>
    </row>
    <row r="40" spans="1:13" x14ac:dyDescent="0.25">
      <c r="A40" t="s">
        <v>233</v>
      </c>
      <c r="B40" s="77">
        <f>B1+B39</f>
        <v>4.9499999999999993</v>
      </c>
      <c r="C40" s="77">
        <f t="shared" ref="C40:L40" si="34">C1+C39</f>
        <v>1.425</v>
      </c>
      <c r="D40" s="77">
        <f t="shared" si="34"/>
        <v>33.299999999999997</v>
      </c>
      <c r="E40" s="77">
        <f t="shared" si="34"/>
        <v>161</v>
      </c>
      <c r="F40" s="77">
        <f t="shared" si="34"/>
        <v>18</v>
      </c>
      <c r="G40" s="77">
        <f t="shared" si="34"/>
        <v>0</v>
      </c>
      <c r="H40" s="77">
        <f t="shared" si="34"/>
        <v>0</v>
      </c>
      <c r="I40" s="77">
        <f t="shared" si="34"/>
        <v>0.98</v>
      </c>
      <c r="J40" s="77">
        <f t="shared" si="34"/>
        <v>0.09</v>
      </c>
      <c r="K40" s="77">
        <f t="shared" si="34"/>
        <v>0</v>
      </c>
      <c r="L40" s="77">
        <f t="shared" si="34"/>
        <v>0</v>
      </c>
    </row>
    <row r="41" spans="1:13" x14ac:dyDescent="0.25">
      <c r="A41" t="s">
        <v>222</v>
      </c>
      <c r="B41" s="77">
        <f>B2+B18</f>
        <v>2.84</v>
      </c>
      <c r="C41" s="77">
        <f t="shared" ref="C41:L41" si="35">C2+C18</f>
        <v>0.74</v>
      </c>
      <c r="D41" s="77">
        <f t="shared" si="35"/>
        <v>18.64</v>
      </c>
      <c r="E41" s="77">
        <f t="shared" si="35"/>
        <v>90.4</v>
      </c>
      <c r="F41" s="77">
        <f t="shared" si="35"/>
        <v>14.4</v>
      </c>
      <c r="G41" s="77">
        <f t="shared" si="35"/>
        <v>0</v>
      </c>
      <c r="H41" s="77">
        <f t="shared" si="35"/>
        <v>0</v>
      </c>
      <c r="I41" s="77">
        <f t="shared" si="35"/>
        <v>0.78400000000000003</v>
      </c>
      <c r="J41" s="77">
        <f t="shared" si="35"/>
        <v>7.1999999999999995E-2</v>
      </c>
      <c r="K41" s="77">
        <f t="shared" si="35"/>
        <v>0</v>
      </c>
      <c r="L41" s="77">
        <f t="shared" si="35"/>
        <v>0</v>
      </c>
    </row>
  </sheetData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ECMZ</dc:creator>
  <cp:lastModifiedBy>Dir</cp:lastModifiedBy>
  <cp:revision>357</cp:revision>
  <dcterms:created xsi:type="dcterms:W3CDTF">2006-09-15T21:00:00Z</dcterms:created>
  <dcterms:modified xsi:type="dcterms:W3CDTF">2025-09-09T06:27:00Z</dcterms:modified>
  <cp:version>983040</cp:version>
</cp:coreProperties>
</file>